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ec-my.sharepoint.com/personal/wlane_cahec_com/Documents/Desktop/Tax and Audit Documents/"/>
    </mc:Choice>
  </mc:AlternateContent>
  <xr:revisionPtr revIDLastSave="9" documentId="13_ncr:1_{82DD2851-19AC-4CAB-9D27-CA2EF6AF34A8}" xr6:coauthVersionLast="47" xr6:coauthVersionMax="47" xr10:uidLastSave="{DA1852DA-48AD-4E43-875C-451D2E027755}"/>
  <bookViews>
    <workbookView xWindow="-57720" yWindow="-120" windowWidth="29040" windowHeight="15840" xr2:uid="{00000000-000D-0000-FFFF-FFFF00000000}"/>
  </bookViews>
  <sheets>
    <sheet name="MinGain" sheetId="2" r:id="rId1"/>
    <sheet name="CapAcct" sheetId="3" r:id="rId2"/>
  </sheets>
  <definedNames>
    <definedName name="\D" localSheetId="1">CapAcct!$C$2</definedName>
    <definedName name="\D" localSheetId="0">MinGain!#REF!</definedName>
    <definedName name="\D">#REF!</definedName>
    <definedName name="\M" localSheetId="1">CapAcct!$C$10</definedName>
    <definedName name="\M" localSheetId="0">MinGain!#REF!</definedName>
    <definedName name="\M">#REF!</definedName>
    <definedName name="\R" localSheetId="1">CapAcct!$C$5</definedName>
    <definedName name="\R" localSheetId="0">MinGain!#REF!</definedName>
    <definedName name="\R">#REF!</definedName>
    <definedName name="MENU" localSheetId="1">CapAcct!$C$12</definedName>
    <definedName name="MENU" localSheetId="0">MinGain!#REF!</definedName>
    <definedName name="MENU">#REF!</definedName>
    <definedName name="PAGE" localSheetId="1">CapAcct!$A$26:$Q$90</definedName>
    <definedName name="PAGE" localSheetId="0">MinGain!$A$2:$U$55</definedName>
    <definedName name="PAGE">#REF!</definedName>
    <definedName name="_xlnm.Print_Area" localSheetId="1">CapAcct!$A$1:$M$34</definedName>
    <definedName name="_xlnm.Print_Area" localSheetId="0">MinGain!$A$2:$T$55</definedName>
    <definedName name="REALLO" localSheetId="1">CapAcct!$R$95:$Y$122</definedName>
    <definedName name="REALLO" localSheetId="0">MinGain!$V$84:$AC$87</definedName>
    <definedName name="REALL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2" l="1"/>
  <c r="L28" i="2" s="1"/>
  <c r="E33" i="3"/>
  <c r="E32" i="3"/>
  <c r="E31" i="3"/>
  <c r="E30" i="3"/>
  <c r="E29" i="3"/>
  <c r="E25" i="3"/>
  <c r="I25" i="3"/>
  <c r="I26" i="3"/>
  <c r="I27" i="3"/>
  <c r="I28" i="3"/>
  <c r="I29" i="3"/>
  <c r="I30" i="3"/>
  <c r="I31" i="3"/>
  <c r="I32" i="3"/>
  <c r="I33" i="3"/>
  <c r="E26" i="3"/>
  <c r="E27" i="3"/>
  <c r="E28" i="3"/>
  <c r="C9" i="3"/>
  <c r="C25" i="3" s="1"/>
  <c r="C10" i="3"/>
  <c r="C26" i="3" s="1"/>
  <c r="C11" i="3"/>
  <c r="C27" i="3" s="1"/>
  <c r="C12" i="3"/>
  <c r="C28" i="3" s="1"/>
  <c r="C13" i="3"/>
  <c r="C29" i="3" s="1"/>
  <c r="C14" i="3"/>
  <c r="C30" i="3" s="1"/>
  <c r="C15" i="3"/>
  <c r="C31" i="3" s="1"/>
  <c r="C16" i="3"/>
  <c r="C32" i="3" s="1"/>
  <c r="C17" i="3"/>
  <c r="C33" i="3" s="1"/>
  <c r="B17" i="3"/>
  <c r="B33" i="3" s="1"/>
  <c r="B16" i="3"/>
  <c r="B32" i="3" s="1"/>
  <c r="B15" i="3"/>
  <c r="B31" i="3" s="1"/>
  <c r="B14" i="3"/>
  <c r="B30" i="3" s="1"/>
  <c r="B13" i="3"/>
  <c r="B29" i="3" s="1"/>
  <c r="I7" i="3"/>
  <c r="E7" i="3" s="1"/>
  <c r="B9" i="3"/>
  <c r="B25" i="3" s="1"/>
  <c r="B10" i="3"/>
  <c r="B26" i="3" s="1"/>
  <c r="B11" i="3"/>
  <c r="B27" i="3" s="1"/>
  <c r="B12" i="3"/>
  <c r="B28" i="3" s="1"/>
  <c r="A3" i="3"/>
  <c r="A1" i="3"/>
  <c r="B34" i="3"/>
  <c r="A34" i="3"/>
  <c r="A28" i="3"/>
  <c r="R97" i="3" s="1"/>
  <c r="A27" i="3"/>
  <c r="A26" i="3"/>
  <c r="R95" i="3" s="1"/>
  <c r="A25" i="3"/>
  <c r="U114" i="3"/>
  <c r="W103" i="3"/>
  <c r="V114" i="3" s="1"/>
  <c r="W114" i="3"/>
  <c r="U115" i="3"/>
  <c r="W104" i="3"/>
  <c r="V115" i="3" s="1"/>
  <c r="W115" i="3"/>
  <c r="U116" i="3"/>
  <c r="W105" i="3"/>
  <c r="V116" i="3" s="1"/>
  <c r="W116" i="3"/>
  <c r="U117" i="3"/>
  <c r="W106" i="3"/>
  <c r="V117" i="3" s="1"/>
  <c r="W117" i="3"/>
  <c r="T107" i="3"/>
  <c r="T118" i="3" s="1"/>
  <c r="S118" i="3"/>
  <c r="R118" i="3"/>
  <c r="S117" i="3"/>
  <c r="R117" i="3"/>
  <c r="T116" i="3"/>
  <c r="S116" i="3"/>
  <c r="R116" i="3"/>
  <c r="T115" i="3"/>
  <c r="S115" i="3"/>
  <c r="R115" i="3"/>
  <c r="T114" i="3"/>
  <c r="S114" i="3"/>
  <c r="R114" i="3"/>
  <c r="V103" i="3"/>
  <c r="W101" i="3"/>
  <c r="U101" i="3" s="1"/>
  <c r="V104" i="3"/>
  <c r="V105" i="3"/>
  <c r="U105" i="3" s="1"/>
  <c r="V106" i="3"/>
  <c r="P11" i="2"/>
  <c r="P14" i="2" s="1"/>
  <c r="T11" i="2"/>
  <c r="T14" i="2" s="1"/>
  <c r="U35" i="2" s="1"/>
  <c r="J49" i="2"/>
  <c r="J50" i="2"/>
  <c r="H49" i="2"/>
  <c r="H50" i="2"/>
  <c r="F49" i="2"/>
  <c r="F50" i="2"/>
  <c r="D49" i="2"/>
  <c r="D50" i="2"/>
  <c r="B49" i="2"/>
  <c r="B50" i="2"/>
  <c r="N51" i="2"/>
  <c r="N28" i="2" s="1"/>
  <c r="P51" i="2"/>
  <c r="P28" i="2" s="1"/>
  <c r="R51" i="2"/>
  <c r="R28" i="2" s="1"/>
  <c r="T30" i="2"/>
  <c r="T29" i="2"/>
  <c r="T52" i="2"/>
  <c r="T48" i="2"/>
  <c r="U44" i="2"/>
  <c r="T42" i="2"/>
  <c r="T36" i="2"/>
  <c r="T33" i="2"/>
  <c r="T31" i="2"/>
  <c r="T26" i="2"/>
  <c r="H51" i="2" l="1"/>
  <c r="H28" i="2" s="1"/>
  <c r="D51" i="2"/>
  <c r="D28" i="2" s="1"/>
  <c r="T49" i="2"/>
  <c r="X117" i="3"/>
  <c r="F51" i="2"/>
  <c r="F28" i="2" s="1"/>
  <c r="U106" i="3"/>
  <c r="X106" i="3" s="1"/>
  <c r="U103" i="3"/>
  <c r="Y103" i="3" s="1"/>
  <c r="X115" i="3"/>
  <c r="U118" i="3"/>
  <c r="W118" i="3"/>
  <c r="G9" i="3"/>
  <c r="G14" i="3"/>
  <c r="G16" i="3"/>
  <c r="G12" i="3"/>
  <c r="W107" i="3"/>
  <c r="G17" i="3"/>
  <c r="G15" i="3"/>
  <c r="G13" i="3"/>
  <c r="B51" i="2"/>
  <c r="B28" i="2" s="1"/>
  <c r="J51" i="2"/>
  <c r="J28" i="2" s="1"/>
  <c r="G10" i="3"/>
  <c r="U104" i="3"/>
  <c r="Y104" i="3" s="1"/>
  <c r="V107" i="3"/>
  <c r="X116" i="3"/>
  <c r="C18" i="3"/>
  <c r="T16" i="2"/>
  <c r="F32" i="2" s="1"/>
  <c r="U52" i="2"/>
  <c r="T50" i="2"/>
  <c r="G11" i="3"/>
  <c r="E34" i="3"/>
  <c r="I34" i="3"/>
  <c r="X105" i="3"/>
  <c r="Y105" i="3"/>
  <c r="X114" i="3"/>
  <c r="V118" i="3"/>
  <c r="C34" i="3"/>
  <c r="Y106" i="3" l="1"/>
  <c r="T51" i="2"/>
  <c r="D32" i="2"/>
  <c r="B32" i="2"/>
  <c r="T28" i="2"/>
  <c r="X103" i="3"/>
  <c r="T20" i="2"/>
  <c r="H34" i="2" s="1"/>
  <c r="X104" i="3"/>
  <c r="H32" i="2"/>
  <c r="H35" i="2" s="1"/>
  <c r="P32" i="2"/>
  <c r="P35" i="2" s="1"/>
  <c r="L32" i="2"/>
  <c r="L35" i="2" s="1"/>
  <c r="R32" i="2"/>
  <c r="R35" i="2" s="1"/>
  <c r="U32" i="2"/>
  <c r="J32" i="2"/>
  <c r="J35" i="2" s="1"/>
  <c r="N32" i="2"/>
  <c r="N35" i="2" s="1"/>
  <c r="U107" i="3"/>
  <c r="G18" i="3"/>
  <c r="Y107" i="3"/>
  <c r="X118" i="3"/>
  <c r="D35" i="2"/>
  <c r="F35" i="2"/>
  <c r="B35" i="2"/>
  <c r="X107" i="3" l="1"/>
  <c r="L34" i="2"/>
  <c r="U34" i="2"/>
  <c r="P34" i="2"/>
  <c r="D34" i="2"/>
  <c r="D37" i="2" s="1"/>
  <c r="D38" i="2" s="1"/>
  <c r="D44" i="2" s="1"/>
  <c r="I16" i="3" s="1"/>
  <c r="R34" i="2"/>
  <c r="R37" i="2" s="1"/>
  <c r="J34" i="2"/>
  <c r="J37" i="2" s="1"/>
  <c r="J38" i="2" s="1"/>
  <c r="J40" i="2" s="1"/>
  <c r="F34" i="2"/>
  <c r="F37" i="2" s="1"/>
  <c r="B34" i="2"/>
  <c r="B37" i="2" s="1"/>
  <c r="N34" i="2"/>
  <c r="N37" i="2" s="1"/>
  <c r="T32" i="2"/>
  <c r="P37" i="2"/>
  <c r="T35" i="2"/>
  <c r="L37" i="2"/>
  <c r="H37" i="2"/>
  <c r="T34" i="2" l="1"/>
  <c r="G32" i="3"/>
  <c r="K32" i="3" s="1"/>
  <c r="E16" i="3"/>
  <c r="F38" i="2"/>
  <c r="F44" i="2" s="1"/>
  <c r="I15" i="3" s="1"/>
  <c r="B38" i="2"/>
  <c r="T37" i="2"/>
  <c r="L38" i="2"/>
  <c r="L44" i="2" s="1"/>
  <c r="I12" i="3" s="1"/>
  <c r="J44" i="2"/>
  <c r="I13" i="3" s="1"/>
  <c r="D40" i="2"/>
  <c r="H38" i="2"/>
  <c r="H44" i="2" s="1"/>
  <c r="I14" i="3" s="1"/>
  <c r="H40" i="2" l="1"/>
  <c r="F40" i="2"/>
  <c r="E12" i="3"/>
  <c r="G28" i="3"/>
  <c r="K28" i="3" s="1"/>
  <c r="T38" i="2"/>
  <c r="B44" i="2"/>
  <c r="G30" i="3"/>
  <c r="K30" i="3" s="1"/>
  <c r="E14" i="3"/>
  <c r="G29" i="3"/>
  <c r="K29" i="3" s="1"/>
  <c r="E13" i="3"/>
  <c r="G31" i="3"/>
  <c r="K31" i="3" s="1"/>
  <c r="E15" i="3"/>
  <c r="M16" i="3"/>
  <c r="K16" i="3"/>
  <c r="L40" i="2"/>
  <c r="B40" i="2"/>
  <c r="M12" i="3" l="1"/>
  <c r="K12" i="3"/>
  <c r="R39" i="2"/>
  <c r="N39" i="2"/>
  <c r="P39" i="2"/>
  <c r="K15" i="3"/>
  <c r="M15" i="3"/>
  <c r="K13" i="3"/>
  <c r="M13" i="3"/>
  <c r="M14" i="3"/>
  <c r="K14" i="3"/>
  <c r="I17" i="3"/>
  <c r="G33" i="3" l="1"/>
  <c r="K33" i="3" s="1"/>
  <c r="E17" i="3"/>
  <c r="P40" i="2"/>
  <c r="P44" i="2"/>
  <c r="I10" i="3" s="1"/>
  <c r="R40" i="2"/>
  <c r="R44" i="2"/>
  <c r="I9" i="3" s="1"/>
  <c r="T39" i="2"/>
  <c r="T40" i="2" s="1"/>
  <c r="N44" i="2"/>
  <c r="N40" i="2"/>
  <c r="I11" i="3" l="1"/>
  <c r="T44" i="2"/>
  <c r="E9" i="3"/>
  <c r="G25" i="3"/>
  <c r="G26" i="3"/>
  <c r="K26" i="3" s="1"/>
  <c r="E10" i="3"/>
  <c r="K17" i="3"/>
  <c r="M17" i="3"/>
  <c r="M10" i="3" l="1"/>
  <c r="K10" i="3"/>
  <c r="K25" i="3"/>
  <c r="K9" i="3"/>
  <c r="M9" i="3"/>
  <c r="E11" i="3"/>
  <c r="G27" i="3"/>
  <c r="K27" i="3" s="1"/>
  <c r="I18" i="3"/>
  <c r="K11" i="3" l="1"/>
  <c r="K18" i="3" s="1"/>
  <c r="M11" i="3"/>
  <c r="M18" i="3" s="1"/>
  <c r="G34" i="3"/>
  <c r="E18" i="3"/>
  <c r="K34" i="3"/>
</calcChain>
</file>

<file path=xl/sharedStrings.xml><?xml version="1.0" encoding="utf-8"?>
<sst xmlns="http://schemas.openxmlformats.org/spreadsheetml/2006/main" count="165" uniqueCount="72">
  <si>
    <t>PARTNERSHIP MINIMUM GAIN</t>
  </si>
  <si>
    <t>1996</t>
  </si>
  <si>
    <t>Nonrecourse debt (including accrued interest and accrued real estate taxes)</t>
  </si>
  <si>
    <t>Original cost of partnership property encumbered by nonrecourse</t>
  </si>
  <si>
    <t xml:space="preserve">  (including land, depreciable property, and replacement reserve)</t>
  </si>
  <si>
    <t>Less:  Accumulated depreciation (tax)</t>
  </si>
  <si>
    <t>Partnership nonrecourse deductions &lt;Increase (decrease)&gt;</t>
  </si>
  <si>
    <t>Partner nonrecourse deductions</t>
  </si>
  <si>
    <t>Other income (loss)</t>
  </si>
  <si>
    <t>SEC 704(b) ALLOCATION:</t>
  </si>
  <si>
    <t xml:space="preserve"> </t>
  </si>
  <si>
    <t>GFM</t>
  </si>
  <si>
    <t>GLB</t>
  </si>
  <si>
    <t>MBGI</t>
  </si>
  <si>
    <t>TOTALS</t>
  </si>
  <si>
    <t>LP</t>
  </si>
  <si>
    <t>GP</t>
  </si>
  <si>
    <t>Synd costs carried on bal sheet</t>
  </si>
  <si>
    <t>Alloc of ptnrship nonrec deducts</t>
  </si>
  <si>
    <t>Alloc of partner nonrec deducts</t>
  </si>
  <si>
    <t>Alloc of other income (loss)</t>
  </si>
  <si>
    <t>Minimum gain allocation</t>
  </si>
  <si>
    <t>Tentative 704(b) ending capital</t>
  </si>
  <si>
    <t>Reallocation (limited partners)</t>
  </si>
  <si>
    <t>Reallocation (general partners)</t>
  </si>
  <si>
    <t>Sec 704(b) ending capital</t>
  </si>
  <si>
    <t>Sec 754 depreciation</t>
  </si>
  <si>
    <t>Total partnership allocations</t>
  </si>
  <si>
    <t>General partner ownership pct:</t>
  </si>
  <si>
    <t>SECTION 704b REALLOCATION</t>
  </si>
  <si>
    <t>PTNR</t>
  </si>
  <si>
    <t>PCT</t>
  </si>
  <si>
    <t>l. 2</t>
  </si>
  <si>
    <t>l. 4a</t>
  </si>
  <si>
    <t>l.2 + l.4a</t>
  </si>
  <si>
    <t>l. 16a</t>
  </si>
  <si>
    <t>l. 16e</t>
  </si>
  <si>
    <t>Sch K amts --&gt;</t>
  </si>
  <si>
    <t>FMNA</t>
  </si>
  <si>
    <t>Tax</t>
  </si>
  <si>
    <t>Contribution/</t>
  </si>
  <si>
    <t>basis</t>
  </si>
  <si>
    <t>loss</t>
  </si>
  <si>
    <t>(Distribution)</t>
  </si>
  <si>
    <t>12/31/96</t>
  </si>
  <si>
    <t>Partner</t>
  </si>
  <si>
    <t>Type:</t>
  </si>
  <si>
    <t>Percentage interest: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</si>
  <si>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</si>
  <si>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</si>
  <si>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</si>
  <si>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</si>
  <si>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</si>
  <si>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</si>
  <si>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</si>
  <si>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</si>
  <si>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</si>
  <si>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TEMPLATE FOR PARTNERSHIP MINIMUM GAIN REPORTS</t>
  </si>
  <si>
    <t xml:space="preserve">  </t>
  </si>
  <si>
    <t>*  Numbers are included strictly as a guideline.</t>
  </si>
  <si>
    <t>Minimum gain, 2019</t>
  </si>
  <si>
    <t>2020 taxable income (loss)</t>
  </si>
  <si>
    <t>2020 contribs (distribs)</t>
  </si>
  <si>
    <t>Partner's capital, 10/31/19</t>
  </si>
  <si>
    <t>Sec 754 adj in 10/31/20 capital</t>
  </si>
  <si>
    <t>Partner nonrec debt at 10/31/20</t>
  </si>
  <si>
    <t>Tax basis, 10/31/19</t>
  </si>
  <si>
    <t>10/31/19</t>
  </si>
  <si>
    <t>10/31/20</t>
  </si>
  <si>
    <t>PARTNERS' CAPITAL (TAX BASIS), 10/31/19:</t>
  </si>
  <si>
    <t>DATE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</si>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</sst>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%"/>
    <numFmt numFmtId="166" formatCode="[$-409]mmmm\ d\,\ yyyy;@"/>
    <numFmt numFmtId="167" formatCode="m/d/yy;@"/>
  </numFmts>
  <fonts count="14" x14ac:knownFonts="1">
    <font>
      <sz val="12"/>
      <name val="Arial"/>
    </font>
    <font>
      <sz val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37" fontId="7" fillId="0" borderId="0"/>
  </cellStyleXfs>
  <cellXfs count="59">
    <xf numFmtId="37" fontId="0" fillId="0" borderId="0" xfId="0"/>
    <xf numFmtId="37" fontId="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165" fontId="0" fillId="0" borderId="0" xfId="0" applyNumberFormat="1"/>
    <xf numFmtId="37" fontId="0" fillId="0" borderId="0" xfId="0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 applyProtection="1">
      <alignment horizontal="center"/>
      <protection locked="0"/>
    </xf>
    <xf numFmtId="37" fontId="4" fillId="0" borderId="0" xfId="0" applyFont="1"/>
    <xf numFmtId="37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37" fontId="3" fillId="0" borderId="0" xfId="0" applyFont="1" applyProtection="1">
      <protection locked="0"/>
    </xf>
    <xf numFmtId="164" fontId="4" fillId="0" borderId="0" xfId="0" applyNumberFormat="1" applyFont="1"/>
    <xf numFmtId="165" fontId="3" fillId="0" borderId="0" xfId="0" applyNumberFormat="1" applyFont="1" applyProtection="1">
      <protection locked="0"/>
    </xf>
    <xf numFmtId="165" fontId="4" fillId="0" borderId="0" xfId="0" applyNumberFormat="1" applyFont="1"/>
    <xf numFmtId="16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37" fontId="5" fillId="0" borderId="0" xfId="0" applyFont="1" applyProtection="1">
      <protection locked="0"/>
    </xf>
    <xf numFmtId="37" fontId="6" fillId="0" borderId="0" xfId="0" applyFont="1"/>
    <xf numFmtId="37" fontId="4" fillId="0" borderId="1" xfId="0" applyFont="1" applyBorder="1"/>
    <xf numFmtId="37" fontId="4" fillId="0" borderId="2" xfId="0" applyFont="1" applyBorder="1"/>
    <xf numFmtId="37" fontId="4" fillId="0" borderId="3" xfId="0" applyFont="1" applyBorder="1"/>
    <xf numFmtId="37" fontId="8" fillId="0" borderId="0" xfId="0" applyFont="1"/>
    <xf numFmtId="37" fontId="8" fillId="0" borderId="0" xfId="0" applyFont="1" applyAlignment="1">
      <alignment horizontal="center"/>
    </xf>
    <xf numFmtId="37" fontId="8" fillId="0" borderId="0" xfId="0" applyFont="1" applyAlignment="1">
      <alignment horizontal="right"/>
    </xf>
    <xf numFmtId="37" fontId="8" fillId="0" borderId="2" xfId="0" applyFont="1" applyBorder="1" applyAlignment="1">
      <alignment horizontal="center"/>
    </xf>
    <xf numFmtId="37" fontId="4" fillId="0" borderId="4" xfId="0" applyFont="1" applyBorder="1"/>
    <xf numFmtId="37" fontId="4" fillId="0" borderId="0" xfId="0" applyFont="1" applyProtection="1">
      <protection locked="0"/>
    </xf>
    <xf numFmtId="37" fontId="4" fillId="0" borderId="3" xfId="0" applyFont="1" applyBorder="1" applyProtection="1">
      <protection locked="0"/>
    </xf>
    <xf numFmtId="37" fontId="8" fillId="0" borderId="0" xfId="0" applyFont="1" applyProtection="1">
      <protection locked="0"/>
    </xf>
    <xf numFmtId="37" fontId="4" fillId="0" borderId="2" xfId="0" applyFont="1" applyBorder="1" applyProtection="1">
      <protection locked="0"/>
    </xf>
    <xf numFmtId="37" fontId="4" fillId="0" borderId="4" xfId="0" applyFont="1" applyBorder="1" applyProtection="1">
      <protection locked="0"/>
    </xf>
    <xf numFmtId="37" fontId="4" fillId="0" borderId="2" xfId="0" applyFont="1" applyBorder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37" fontId="10" fillId="0" borderId="0" xfId="0" applyFont="1" applyProtection="1">
      <protection locked="0"/>
    </xf>
    <xf numFmtId="37" fontId="11" fillId="0" borderId="0" xfId="0" applyFont="1" applyProtection="1">
      <protection locked="0"/>
    </xf>
    <xf numFmtId="37" fontId="10" fillId="0" borderId="0" xfId="0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37" fontId="10" fillId="0" borderId="2" xfId="0" applyFont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164" fontId="10" fillId="0" borderId="0" xfId="0" applyNumberFormat="1" applyFont="1" applyProtection="1">
      <protection locked="0"/>
    </xf>
    <xf numFmtId="37" fontId="10" fillId="0" borderId="2" xfId="0" applyFont="1" applyBorder="1" applyProtection="1">
      <protection locked="0"/>
    </xf>
    <xf numFmtId="10" fontId="10" fillId="0" borderId="0" xfId="0" applyNumberFormat="1" applyFont="1" applyProtection="1">
      <protection locked="0"/>
    </xf>
    <xf numFmtId="0" fontId="8" fillId="0" borderId="2" xfId="0" quotePrefix="1" applyNumberFormat="1" applyFont="1" applyBorder="1" applyAlignment="1">
      <alignment horizontal="center"/>
    </xf>
    <xf numFmtId="37" fontId="10" fillId="0" borderId="0" xfId="0" applyFont="1" applyAlignment="1">
      <alignment vertical="top" wrapText="1"/>
    </xf>
    <xf numFmtId="37" fontId="10" fillId="0" borderId="0" xfId="0" applyFont="1"/>
    <xf numFmtId="37" fontId="1" fillId="0" borderId="0" xfId="0" applyFont="1"/>
    <xf numFmtId="37" fontId="1" fillId="0" borderId="0" xfId="0" quotePrefix="1" applyFont="1"/>
    <xf numFmtId="37" fontId="8" fillId="0" borderId="2" xfId="0" quotePrefix="1" applyFont="1" applyBorder="1" applyAlignment="1">
      <alignment horizontal="center"/>
    </xf>
    <xf numFmtId="167" fontId="8" fillId="0" borderId="2" xfId="1" quotePrefix="1" applyNumberFormat="1" applyFont="1" applyBorder="1" applyAlignment="1">
      <alignment horizontal="center"/>
    </xf>
    <xf numFmtId="37" fontId="9" fillId="0" borderId="0" xfId="0" applyFont="1" applyAlignment="1" applyProtection="1">
      <alignment horizontal="center"/>
      <protection locked="0"/>
    </xf>
    <xf numFmtId="37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37" fontId="0" fillId="0" borderId="0" xfId="0" applyAlignment="1">
      <alignment horizontal="center"/>
    </xf>
    <xf numFmtId="166" fontId="13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 xr:uid="{23745B1B-9009-498C-81CB-1A0105B1C7C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2:U58"/>
  <sheetViews>
    <sheetView tabSelected="1" defaultGridColor="0" colorId="22" zoomScale="75" workbookViewId="0">
      <selection activeCell="Y15" sqref="Y15"/>
    </sheetView>
  </sheetViews>
  <sheetFormatPr defaultColWidth="10.81640625" defaultRowHeight="15" x14ac:dyDescent="0.25"/>
  <cols>
    <col min="1" max="1" width="23.1796875" customWidth="1"/>
    <col min="2" max="2" width="9.453125" customWidth="1"/>
    <col min="3" max="3" width="0.54296875" customWidth="1"/>
    <col min="4" max="4" width="9.54296875" customWidth="1"/>
    <col min="5" max="5" width="0.54296875" customWidth="1"/>
    <col min="6" max="6" width="9.54296875" customWidth="1"/>
    <col min="7" max="7" width="0.54296875" customWidth="1"/>
    <col min="8" max="8" width="9.453125" customWidth="1"/>
    <col min="9" max="9" width="0.453125" customWidth="1"/>
    <col min="10" max="10" width="9.453125" customWidth="1"/>
    <col min="11" max="11" width="0.453125" customWidth="1"/>
    <col min="12" max="12" width="9.453125" customWidth="1"/>
    <col min="13" max="13" width="0.453125" customWidth="1"/>
    <col min="14" max="14" width="9.36328125" bestFit="1" customWidth="1"/>
    <col min="15" max="15" width="0.54296875" customWidth="1"/>
    <col min="16" max="16" width="9.453125" customWidth="1"/>
    <col min="17" max="17" width="0.54296875" customWidth="1"/>
    <col min="18" max="18" width="9.453125" customWidth="1"/>
    <col min="19" max="19" width="0.54296875" customWidth="1"/>
    <col min="20" max="20" width="9.453125" customWidth="1"/>
    <col min="21" max="21" width="11.81640625" customWidth="1"/>
    <col min="22" max="22" width="3.81640625" customWidth="1"/>
    <col min="23" max="23" width="5.81640625" customWidth="1"/>
  </cols>
  <sheetData>
    <row r="2" spans="1:21" ht="21.75" customHeight="1" x14ac:dyDescent="0.3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7"/>
    </row>
    <row r="3" spans="1:21" ht="21.75" customHeight="1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7"/>
    </row>
    <row r="4" spans="1:21" ht="21.75" customHeight="1" x14ac:dyDescent="0.25">
      <c r="A4" s="57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7"/>
    </row>
    <row r="5" spans="1:21" ht="40.5" customHeight="1" x14ac:dyDescent="0.25">
      <c r="A5" s="47" t="s">
        <v>59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8" t="s">
        <v>71</v>
      </c>
      <c r="O5" s="9"/>
      <c r="P5" s="7"/>
      <c r="Q5" s="7"/>
      <c r="R5" s="58" t="s">
        <v>71</v>
      </c>
      <c r="S5" s="9"/>
      <c r="T5" s="7"/>
      <c r="U5" s="7"/>
    </row>
    <row r="6" spans="1:21" x14ac:dyDescent="0.2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6">
        <v>574656</v>
      </c>
      <c r="Q6" s="26"/>
      <c r="R6" s="7"/>
      <c r="S6" s="7">
        <v>809827</v>
      </c>
      <c r="T6" s="26">
        <v>563134</v>
      </c>
      <c r="U6" s="7"/>
    </row>
    <row r="7" spans="1:2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7">
        <v>963753</v>
      </c>
      <c r="O9" s="10"/>
      <c r="P9" s="7"/>
      <c r="Q9" s="7"/>
      <c r="R9" s="37">
        <v>963753</v>
      </c>
      <c r="S9" s="10"/>
      <c r="T9" s="7"/>
      <c r="U9" s="7"/>
    </row>
    <row r="10" spans="1:2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  <c r="O10" s="10"/>
      <c r="P10" s="7"/>
      <c r="Q10" s="7"/>
      <c r="R10" s="10"/>
      <c r="S10" s="10"/>
      <c r="T10" s="7"/>
      <c r="U10" s="7"/>
    </row>
    <row r="11" spans="1:21" x14ac:dyDescent="0.25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8">
        <v>414284</v>
      </c>
      <c r="O11" s="16"/>
      <c r="P11" s="19">
        <f>N9-N11</f>
        <v>549469</v>
      </c>
      <c r="Q11" s="17"/>
      <c r="R11" s="38">
        <v>446381</v>
      </c>
      <c r="S11" s="16"/>
      <c r="T11" s="19">
        <f>R9-R11</f>
        <v>517372</v>
      </c>
      <c r="U11" s="7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  <c r="O12" s="11"/>
      <c r="P12" s="11"/>
      <c r="Q12" s="11"/>
      <c r="R12" s="11"/>
      <c r="S12" s="11"/>
      <c r="T12" s="11"/>
      <c r="U12" s="7"/>
    </row>
    <row r="13" spans="1:2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7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9">
        <f>P6-P11</f>
        <v>25187</v>
      </c>
      <c r="Q14" s="17"/>
      <c r="R14" s="7"/>
      <c r="S14" s="7"/>
      <c r="T14" s="19">
        <f>T6-T11</f>
        <v>45762</v>
      </c>
      <c r="U14" s="7"/>
    </row>
    <row r="15" spans="1:2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1"/>
      <c r="Q15" s="11"/>
      <c r="R15" s="7"/>
      <c r="S15" s="7"/>
      <c r="T15" s="11"/>
      <c r="U15" s="7"/>
    </row>
    <row r="16" spans="1:21" x14ac:dyDescent="0.25">
      <c r="A16" s="7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>SUM(P14-T14)</f>
        <v>-20575</v>
      </c>
      <c r="U16" s="7"/>
    </row>
    <row r="17" spans="1:2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1"/>
      <c r="U17" s="7"/>
    </row>
    <row r="18" spans="1:21" x14ac:dyDescent="0.25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0">
        <v>0</v>
      </c>
      <c r="U18" s="7"/>
    </row>
    <row r="19" spans="1:2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1"/>
      <c r="U19" s="7"/>
    </row>
    <row r="20" spans="1:21" ht="15.6" thickBot="1" x14ac:dyDescent="0.3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8">
        <f>B54-T16</f>
        <v>-53948</v>
      </c>
      <c r="U20" s="7"/>
    </row>
    <row r="21" spans="1:21" ht="15.6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1"/>
      <c r="U21" s="7"/>
    </row>
    <row r="22" spans="1:21" x14ac:dyDescent="0.25">
      <c r="A22" s="7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"/>
      <c r="U23" s="7"/>
    </row>
    <row r="24" spans="1:21" x14ac:dyDescent="0.25">
      <c r="A24" s="7" t="s">
        <v>45</v>
      </c>
      <c r="B24" s="39" t="s">
        <v>48</v>
      </c>
      <c r="C24" s="6"/>
      <c r="D24" s="39" t="s">
        <v>49</v>
      </c>
      <c r="E24" s="39"/>
      <c r="F24" s="39" t="s">
        <v>50</v>
      </c>
      <c r="G24" s="39"/>
      <c r="H24" s="39" t="s">
        <v>51</v>
      </c>
      <c r="I24" s="39"/>
      <c r="J24" s="39" t="s">
        <v>52</v>
      </c>
      <c r="K24" s="39"/>
      <c r="L24" s="39" t="s">
        <v>53</v>
      </c>
      <c r="M24" s="37"/>
      <c r="N24" s="39" t="s">
        <v>54</v>
      </c>
      <c r="O24" s="40"/>
      <c r="P24" s="39" t="s">
        <v>55</v>
      </c>
      <c r="Q24" s="39"/>
      <c r="R24" s="39" t="s">
        <v>56</v>
      </c>
      <c r="S24" s="6"/>
      <c r="T24" s="8"/>
      <c r="U24" s="7"/>
    </row>
    <row r="25" spans="1:21" x14ac:dyDescent="0.25">
      <c r="A25" s="7" t="s">
        <v>46</v>
      </c>
      <c r="B25" s="41" t="s">
        <v>15</v>
      </c>
      <c r="C25" s="6"/>
      <c r="D25" s="41" t="s">
        <v>15</v>
      </c>
      <c r="E25" s="39"/>
      <c r="F25" s="41" t="s">
        <v>15</v>
      </c>
      <c r="G25" s="39"/>
      <c r="H25" s="41" t="s">
        <v>15</v>
      </c>
      <c r="I25" s="39"/>
      <c r="J25" s="41" t="s">
        <v>15</v>
      </c>
      <c r="K25" s="39"/>
      <c r="L25" s="41" t="s">
        <v>15</v>
      </c>
      <c r="M25" s="39"/>
      <c r="N25" s="41" t="s">
        <v>16</v>
      </c>
      <c r="O25" s="39"/>
      <c r="P25" s="41" t="s">
        <v>16</v>
      </c>
      <c r="Q25" s="39"/>
      <c r="R25" s="41" t="s">
        <v>16</v>
      </c>
      <c r="S25" s="6"/>
      <c r="T25" s="31" t="s">
        <v>14</v>
      </c>
      <c r="U25" s="7"/>
    </row>
    <row r="26" spans="1:21" x14ac:dyDescent="0.25">
      <c r="A26" s="7" t="s">
        <v>47</v>
      </c>
      <c r="B26" s="42">
        <v>0</v>
      </c>
      <c r="C26" s="12"/>
      <c r="D26" s="42">
        <v>0</v>
      </c>
      <c r="E26" s="42"/>
      <c r="F26" s="42">
        <v>0</v>
      </c>
      <c r="G26" s="42"/>
      <c r="H26" s="42">
        <v>0</v>
      </c>
      <c r="I26" s="42"/>
      <c r="J26" s="42">
        <v>0</v>
      </c>
      <c r="K26" s="42"/>
      <c r="L26" s="42">
        <v>0.99</v>
      </c>
      <c r="M26" s="42"/>
      <c r="N26" s="42">
        <v>0.01</v>
      </c>
      <c r="O26" s="42"/>
      <c r="P26" s="42">
        <v>0</v>
      </c>
      <c r="Q26" s="42"/>
      <c r="R26" s="42">
        <v>0</v>
      </c>
      <c r="S26" s="12"/>
      <c r="T26" s="13">
        <f>SUM(B26:R26)</f>
        <v>1</v>
      </c>
      <c r="U26" s="7"/>
    </row>
    <row r="27" spans="1:21" x14ac:dyDescent="0.25">
      <c r="A27" s="7"/>
      <c r="B27" s="7" t="s">
        <v>10</v>
      </c>
      <c r="C27" s="7"/>
      <c r="D27" s="7" t="s">
        <v>10</v>
      </c>
      <c r="E27" s="7"/>
      <c r="F27" s="7" t="s">
        <v>10</v>
      </c>
      <c r="G27" s="7"/>
      <c r="H27" s="7" t="s">
        <v>10</v>
      </c>
      <c r="I27" s="7"/>
      <c r="J27" s="7" t="s">
        <v>10</v>
      </c>
      <c r="K27" s="7"/>
      <c r="L27" s="7" t="s">
        <v>10</v>
      </c>
      <c r="M27" s="7"/>
      <c r="N27" s="7" t="s">
        <v>10</v>
      </c>
      <c r="O27" s="7"/>
      <c r="P27" s="7" t="s">
        <v>10</v>
      </c>
      <c r="Q27" s="7"/>
      <c r="R27" s="7" t="s">
        <v>10</v>
      </c>
      <c r="S27" s="7"/>
      <c r="T27" s="7" t="s">
        <v>10</v>
      </c>
      <c r="U27" s="7"/>
    </row>
    <row r="28" spans="1:21" x14ac:dyDescent="0.25">
      <c r="A28" s="49" t="s">
        <v>63</v>
      </c>
      <c r="B28" s="7">
        <f t="shared" ref="B28:R28" si="0">B51</f>
        <v>0</v>
      </c>
      <c r="C28" s="7"/>
      <c r="D28" s="7">
        <f t="shared" si="0"/>
        <v>0</v>
      </c>
      <c r="E28" s="7"/>
      <c r="F28" s="7">
        <f t="shared" si="0"/>
        <v>0</v>
      </c>
      <c r="G28" s="7"/>
      <c r="H28" s="7">
        <f t="shared" si="0"/>
        <v>0</v>
      </c>
      <c r="I28" s="7"/>
      <c r="J28" s="7">
        <f t="shared" si="0"/>
        <v>0</v>
      </c>
      <c r="K28" s="7"/>
      <c r="L28" s="7">
        <f t="shared" si="0"/>
        <v>100000</v>
      </c>
      <c r="M28" s="7"/>
      <c r="N28" s="7">
        <f t="shared" si="0"/>
        <v>70000</v>
      </c>
      <c r="O28" s="7"/>
      <c r="P28" s="7">
        <f t="shared" si="0"/>
        <v>0</v>
      </c>
      <c r="Q28" s="7"/>
      <c r="R28" s="7">
        <f t="shared" si="0"/>
        <v>0</v>
      </c>
      <c r="S28" s="7"/>
      <c r="T28" s="7">
        <f t="shared" ref="T28:T36" si="1">SUM(B28:R28)</f>
        <v>170000</v>
      </c>
      <c r="U28" s="7"/>
    </row>
    <row r="29" spans="1:21" x14ac:dyDescent="0.25">
      <c r="A29" s="50" t="s">
        <v>62</v>
      </c>
      <c r="B29" s="37">
        <v>0</v>
      </c>
      <c r="C29" s="10"/>
      <c r="D29" s="37">
        <v>0</v>
      </c>
      <c r="E29" s="37"/>
      <c r="F29" s="37">
        <v>0</v>
      </c>
      <c r="G29" s="37"/>
      <c r="H29" s="37">
        <v>0</v>
      </c>
      <c r="I29" s="37"/>
      <c r="J29" s="37">
        <v>0</v>
      </c>
      <c r="K29" s="37"/>
      <c r="L29" s="37">
        <v>0</v>
      </c>
      <c r="M29" s="37"/>
      <c r="N29" s="37">
        <v>0</v>
      </c>
      <c r="O29" s="37"/>
      <c r="P29" s="37">
        <v>0</v>
      </c>
      <c r="Q29" s="37"/>
      <c r="R29" s="37">
        <v>0</v>
      </c>
      <c r="S29" s="10"/>
      <c r="T29" s="7">
        <f t="shared" si="1"/>
        <v>0</v>
      </c>
      <c r="U29" s="7"/>
    </row>
    <row r="30" spans="1:21" x14ac:dyDescent="0.25">
      <c r="A30" s="7" t="s">
        <v>17</v>
      </c>
      <c r="B30" s="43">
        <v>0</v>
      </c>
      <c r="C30" s="14"/>
      <c r="D30" s="43">
        <v>0</v>
      </c>
      <c r="E30" s="43"/>
      <c r="F30" s="43">
        <v>0</v>
      </c>
      <c r="G30" s="43"/>
      <c r="H30" s="43">
        <v>0</v>
      </c>
      <c r="I30" s="43"/>
      <c r="J30" s="43">
        <v>0</v>
      </c>
      <c r="K30" s="43"/>
      <c r="L30" s="43">
        <v>0</v>
      </c>
      <c r="M30" s="37"/>
      <c r="N30" s="43">
        <v>0</v>
      </c>
      <c r="O30" s="37"/>
      <c r="P30" s="43">
        <v>0</v>
      </c>
      <c r="Q30" s="37"/>
      <c r="R30" s="43">
        <v>0</v>
      </c>
      <c r="S30" s="10"/>
      <c r="T30" s="7">
        <f t="shared" si="1"/>
        <v>0</v>
      </c>
      <c r="U30" s="7"/>
    </row>
    <row r="31" spans="1:21" x14ac:dyDescent="0.25">
      <c r="A31" s="49" t="s">
        <v>64</v>
      </c>
      <c r="B31" s="37">
        <v>0</v>
      </c>
      <c r="C31" s="10"/>
      <c r="D31" s="37">
        <v>0</v>
      </c>
      <c r="E31" s="37"/>
      <c r="F31" s="37">
        <v>0</v>
      </c>
      <c r="G31" s="37"/>
      <c r="H31" s="37">
        <v>0</v>
      </c>
      <c r="I31" s="37"/>
      <c r="J31" s="37">
        <v>0</v>
      </c>
      <c r="K31" s="37"/>
      <c r="L31" s="37">
        <v>0</v>
      </c>
      <c r="M31" s="37"/>
      <c r="N31" s="37">
        <v>0</v>
      </c>
      <c r="O31" s="37"/>
      <c r="P31" s="37">
        <v>0</v>
      </c>
      <c r="Q31" s="37"/>
      <c r="R31" s="37">
        <v>0</v>
      </c>
      <c r="S31" s="10"/>
      <c r="T31" s="7">
        <f t="shared" si="1"/>
        <v>0</v>
      </c>
      <c r="U31" s="7"/>
    </row>
    <row r="32" spans="1:21" x14ac:dyDescent="0.25">
      <c r="A32" s="7" t="s">
        <v>18</v>
      </c>
      <c r="B32" s="7">
        <f t="shared" ref="B32:R32" si="2">ROUND(+B26*$T$16,0)</f>
        <v>0</v>
      </c>
      <c r="C32" s="7"/>
      <c r="D32" s="7">
        <f t="shared" si="2"/>
        <v>0</v>
      </c>
      <c r="E32" s="7"/>
      <c r="F32" s="7">
        <f t="shared" si="2"/>
        <v>0</v>
      </c>
      <c r="G32" s="7"/>
      <c r="H32" s="7">
        <f t="shared" si="2"/>
        <v>0</v>
      </c>
      <c r="I32" s="7"/>
      <c r="J32" s="7">
        <f t="shared" si="2"/>
        <v>0</v>
      </c>
      <c r="K32" s="7"/>
      <c r="L32" s="26">
        <f t="shared" si="2"/>
        <v>-20369</v>
      </c>
      <c r="M32" s="10"/>
      <c r="N32" s="7">
        <f t="shared" si="2"/>
        <v>-206</v>
      </c>
      <c r="O32" s="7"/>
      <c r="P32" s="7">
        <f>ROUND(+P26*$T$16,0)</f>
        <v>0</v>
      </c>
      <c r="Q32" s="7"/>
      <c r="R32" s="26">
        <f t="shared" si="2"/>
        <v>0</v>
      </c>
      <c r="S32" s="10"/>
      <c r="T32" s="26">
        <f t="shared" si="1"/>
        <v>-20575</v>
      </c>
      <c r="U32" s="7">
        <f>T16</f>
        <v>-20575</v>
      </c>
    </row>
    <row r="33" spans="1:21" x14ac:dyDescent="0.25">
      <c r="A33" s="7" t="s">
        <v>19</v>
      </c>
      <c r="B33" s="37">
        <v>0</v>
      </c>
      <c r="C33" s="10"/>
      <c r="D33" s="37">
        <v>0</v>
      </c>
      <c r="E33" s="37"/>
      <c r="F33" s="37">
        <v>0</v>
      </c>
      <c r="G33" s="37"/>
      <c r="H33" s="37">
        <v>0</v>
      </c>
      <c r="I33" s="37"/>
      <c r="J33" s="37">
        <v>0</v>
      </c>
      <c r="K33" s="37"/>
      <c r="L33" s="37">
        <v>0</v>
      </c>
      <c r="M33" s="37"/>
      <c r="N33" s="37">
        <v>0</v>
      </c>
      <c r="O33" s="37"/>
      <c r="P33" s="37">
        <v>0</v>
      </c>
      <c r="Q33" s="37"/>
      <c r="R33" s="37">
        <v>0</v>
      </c>
      <c r="S33" s="10"/>
      <c r="T33" s="7">
        <f t="shared" si="1"/>
        <v>0</v>
      </c>
      <c r="U33" s="7"/>
    </row>
    <row r="34" spans="1:21" x14ac:dyDescent="0.25">
      <c r="A34" s="7" t="s">
        <v>20</v>
      </c>
      <c r="B34" s="7">
        <f>ROUND(+B26*$T$20,0)</f>
        <v>0</v>
      </c>
      <c r="C34" s="7"/>
      <c r="D34" s="7">
        <f>ROUND(+D26*$T$20,0)</f>
        <v>0</v>
      </c>
      <c r="E34" s="7"/>
      <c r="F34" s="7">
        <f>ROUND(+F26*$T$20,0)</f>
        <v>0</v>
      </c>
      <c r="G34" s="7"/>
      <c r="H34" s="7">
        <f>ROUND(+H26*$T$20,0)</f>
        <v>0</v>
      </c>
      <c r="I34" s="7"/>
      <c r="J34" s="7">
        <f>ROUND(+J26*$T$20,0)</f>
        <v>0</v>
      </c>
      <c r="K34" s="7"/>
      <c r="L34" s="26">
        <f>ROUND(+L26*$T$20,0)</f>
        <v>-53409</v>
      </c>
      <c r="M34" s="10"/>
      <c r="N34" s="7">
        <f>ROUND(+N26*$T$20,0)</f>
        <v>-539</v>
      </c>
      <c r="O34" s="7"/>
      <c r="P34" s="7">
        <f>ROUND(+P26*$T$20,0)</f>
        <v>0</v>
      </c>
      <c r="Q34" s="7"/>
      <c r="R34" s="26">
        <f>ROUND(+R26*$T$20,0)</f>
        <v>0</v>
      </c>
      <c r="S34" s="10"/>
      <c r="T34" s="26">
        <f t="shared" si="1"/>
        <v>-53948</v>
      </c>
      <c r="U34" s="7">
        <f>T20</f>
        <v>-53948</v>
      </c>
    </row>
    <row r="35" spans="1:21" x14ac:dyDescent="0.25">
      <c r="A35" s="7" t="s">
        <v>21</v>
      </c>
      <c r="B35" s="7">
        <f>B52-B32</f>
        <v>0</v>
      </c>
      <c r="C35" s="7"/>
      <c r="D35" s="7">
        <f>D52-D32</f>
        <v>0</v>
      </c>
      <c r="E35" s="7"/>
      <c r="F35" s="7">
        <f>F52-F32</f>
        <v>0</v>
      </c>
      <c r="G35" s="7"/>
      <c r="H35" s="7">
        <f>H52-H32</f>
        <v>0</v>
      </c>
      <c r="I35" s="7"/>
      <c r="J35" s="7">
        <f>J52-J32</f>
        <v>0</v>
      </c>
      <c r="K35" s="7"/>
      <c r="L35" s="26">
        <f>L52-L32</f>
        <v>45304</v>
      </c>
      <c r="M35" s="10"/>
      <c r="N35" s="7">
        <f>N52-N32</f>
        <v>458</v>
      </c>
      <c r="O35" s="7"/>
      <c r="P35" s="7">
        <f>P52-P32</f>
        <v>0</v>
      </c>
      <c r="Q35" s="7"/>
      <c r="R35" s="26">
        <f>R52-R32</f>
        <v>0</v>
      </c>
      <c r="S35" s="10"/>
      <c r="T35" s="7">
        <f t="shared" si="1"/>
        <v>45762</v>
      </c>
      <c r="U35" s="7">
        <f>T14</f>
        <v>45762</v>
      </c>
    </row>
    <row r="36" spans="1:21" x14ac:dyDescent="0.25">
      <c r="A36" s="49" t="s">
        <v>65</v>
      </c>
      <c r="B36" s="44">
        <v>0</v>
      </c>
      <c r="C36" s="10"/>
      <c r="D36" s="44">
        <v>0</v>
      </c>
      <c r="E36" s="37"/>
      <c r="F36" s="44">
        <v>0</v>
      </c>
      <c r="G36" s="37"/>
      <c r="H36" s="44">
        <v>0</v>
      </c>
      <c r="I36" s="37"/>
      <c r="J36" s="44">
        <v>0</v>
      </c>
      <c r="K36" s="37"/>
      <c r="L36" s="44">
        <v>0</v>
      </c>
      <c r="M36" s="37"/>
      <c r="N36" s="44">
        <v>0</v>
      </c>
      <c r="O36" s="37"/>
      <c r="P36" s="44">
        <v>0</v>
      </c>
      <c r="Q36" s="37"/>
      <c r="R36" s="44">
        <v>0</v>
      </c>
      <c r="S36" s="10"/>
      <c r="T36" s="19">
        <f t="shared" si="1"/>
        <v>0</v>
      </c>
      <c r="U36" s="7"/>
    </row>
    <row r="37" spans="1:21" ht="21" customHeight="1" x14ac:dyDescent="0.25">
      <c r="A37" s="7" t="s">
        <v>22</v>
      </c>
      <c r="B37" s="7">
        <f>SUM(B28:B36)</f>
        <v>0</v>
      </c>
      <c r="C37" s="7"/>
      <c r="D37" s="7">
        <f>SUM(D28:D36)</f>
        <v>0</v>
      </c>
      <c r="E37" s="7"/>
      <c r="F37" s="7">
        <f>SUM(F28:F36)</f>
        <v>0</v>
      </c>
      <c r="G37" s="7"/>
      <c r="H37" s="7">
        <f>SUM(H28:H36)</f>
        <v>0</v>
      </c>
      <c r="I37" s="7"/>
      <c r="J37" s="7">
        <f>SUM(J28:J36)</f>
        <v>0</v>
      </c>
      <c r="K37" s="7"/>
      <c r="L37" s="26">
        <f>SUM(L28:L36)</f>
        <v>71526</v>
      </c>
      <c r="M37" s="10"/>
      <c r="N37" s="7">
        <f>SUM(N28:N36)</f>
        <v>69713</v>
      </c>
      <c r="O37" s="7"/>
      <c r="P37" s="7">
        <f>SUM(P28:P36)</f>
        <v>0</v>
      </c>
      <c r="Q37" s="7"/>
      <c r="R37" s="7">
        <f>SUM(R28:R36)</f>
        <v>0</v>
      </c>
      <c r="S37" s="7"/>
      <c r="T37" s="7">
        <f>SUM(B37:R37)</f>
        <v>141239</v>
      </c>
      <c r="U37" s="7"/>
    </row>
    <row r="38" spans="1:21" ht="21" customHeight="1" x14ac:dyDescent="0.25">
      <c r="A38" s="7" t="s">
        <v>23</v>
      </c>
      <c r="B38" s="7">
        <f>IF(B37&lt;0,IF(B34&gt;B37,-B34,-B37),0)</f>
        <v>0</v>
      </c>
      <c r="C38" s="7"/>
      <c r="D38" s="7">
        <f>IF(D37&lt;0,IF(D34&gt;D37,-D34,-D37),0)</f>
        <v>0</v>
      </c>
      <c r="E38" s="7"/>
      <c r="F38" s="7">
        <f>IF(F37&lt;0,IF(F34&gt;F37,-F34,-F37),0)</f>
        <v>0</v>
      </c>
      <c r="G38" s="7"/>
      <c r="H38" s="7">
        <f>IF(H37&lt;0,IF(H34&gt;H37,-H34,-H37),0)</f>
        <v>0</v>
      </c>
      <c r="I38" s="7"/>
      <c r="J38" s="7">
        <f>IF(J37&lt;0,IF(J34&gt;J37,-J34,-J37),0)</f>
        <v>0</v>
      </c>
      <c r="K38" s="7"/>
      <c r="L38" s="26">
        <f>IF(L37&lt;0,IF(L34&gt;L37,-L34,-L37),0)</f>
        <v>0</v>
      </c>
      <c r="M38" s="10"/>
      <c r="N38" s="26" t="s">
        <v>10</v>
      </c>
      <c r="O38" s="7"/>
      <c r="P38" s="26" t="s">
        <v>10</v>
      </c>
      <c r="Q38" s="7"/>
      <c r="R38" s="26" t="s">
        <v>10</v>
      </c>
      <c r="S38" s="7"/>
      <c r="T38" s="7">
        <f>SUM(B38:R38)</f>
        <v>0</v>
      </c>
      <c r="U38" s="7"/>
    </row>
    <row r="39" spans="1:21" x14ac:dyDescent="0.25">
      <c r="A39" s="7" t="s">
        <v>24</v>
      </c>
      <c r="B39" s="19" t="s">
        <v>58</v>
      </c>
      <c r="C39" s="7"/>
      <c r="D39" s="19" t="s">
        <v>10</v>
      </c>
      <c r="E39" s="7"/>
      <c r="F39" s="19" t="s">
        <v>10</v>
      </c>
      <c r="G39" s="7"/>
      <c r="H39" s="19" t="s">
        <v>10</v>
      </c>
      <c r="I39" s="7"/>
      <c r="J39" s="19" t="s">
        <v>10</v>
      </c>
      <c r="K39" s="7"/>
      <c r="L39" s="19" t="s">
        <v>10</v>
      </c>
      <c r="M39" s="10"/>
      <c r="N39" s="19">
        <f>ROUND(-$T$38*N26/$B$55,0)</f>
        <v>0</v>
      </c>
      <c r="O39" s="7"/>
      <c r="P39" s="19">
        <f>ROUND(-$T$38*P26/$B$55,0)</f>
        <v>0</v>
      </c>
      <c r="Q39" s="7"/>
      <c r="R39" s="19">
        <f>ROUND(-$T$38*R26/$B$55,0)</f>
        <v>0</v>
      </c>
      <c r="S39" s="7"/>
      <c r="T39" s="19">
        <f>SUM(B39:R39)</f>
        <v>0</v>
      </c>
      <c r="U39" s="7"/>
    </row>
    <row r="40" spans="1:21" ht="21" customHeight="1" thickBot="1" x14ac:dyDescent="0.3">
      <c r="A40" s="7" t="s">
        <v>25</v>
      </c>
      <c r="B40" s="20">
        <f>SUM(B37:B39)</f>
        <v>0</v>
      </c>
      <c r="C40" s="7"/>
      <c r="D40" s="20">
        <f>SUM(D37:D39)</f>
        <v>0</v>
      </c>
      <c r="E40" s="7"/>
      <c r="F40" s="20">
        <f>SUM(F37:F39)</f>
        <v>0</v>
      </c>
      <c r="G40" s="7"/>
      <c r="H40" s="20">
        <f>SUM(H37:H39)</f>
        <v>0</v>
      </c>
      <c r="I40" s="7"/>
      <c r="J40" s="20">
        <f>SUM(J37:J39)</f>
        <v>0</v>
      </c>
      <c r="K40" s="7"/>
      <c r="L40" s="27">
        <f>SUM(L37:L39)</f>
        <v>71526</v>
      </c>
      <c r="M40" s="10"/>
      <c r="N40" s="20">
        <f>SUM(N37:N39)</f>
        <v>69713</v>
      </c>
      <c r="O40" s="7"/>
      <c r="P40" s="20">
        <f>SUM(P37:P39)</f>
        <v>0</v>
      </c>
      <c r="Q40" s="7"/>
      <c r="R40" s="20">
        <f>SUM(R37:R39)</f>
        <v>0</v>
      </c>
      <c r="S40" s="7"/>
      <c r="T40" s="20">
        <f>SUM(T37:T39)</f>
        <v>141239</v>
      </c>
      <c r="U40" s="7"/>
    </row>
    <row r="41" spans="1:21" ht="15.6" thickTop="1" x14ac:dyDescent="0.2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4"/>
      <c r="M41" s="14"/>
      <c r="N41" s="11"/>
      <c r="O41" s="11"/>
      <c r="P41" s="11"/>
      <c r="Q41" s="11"/>
      <c r="R41" s="11"/>
      <c r="S41" s="11"/>
      <c r="T41" s="11"/>
      <c r="U41" s="7"/>
    </row>
    <row r="42" spans="1:21" x14ac:dyDescent="0.25">
      <c r="A42" s="7" t="s">
        <v>26</v>
      </c>
      <c r="B42" s="43">
        <v>0</v>
      </c>
      <c r="C42" s="14"/>
      <c r="D42" s="43">
        <v>0</v>
      </c>
      <c r="E42" s="43"/>
      <c r="F42" s="43">
        <v>0</v>
      </c>
      <c r="G42" s="43"/>
      <c r="H42" s="43">
        <v>0</v>
      </c>
      <c r="I42" s="43"/>
      <c r="J42" s="43">
        <v>0</v>
      </c>
      <c r="K42" s="43"/>
      <c r="L42" s="43">
        <v>0</v>
      </c>
      <c r="M42" s="43"/>
      <c r="N42" s="43">
        <v>0</v>
      </c>
      <c r="O42" s="43"/>
      <c r="P42" s="43">
        <v>0</v>
      </c>
      <c r="Q42" s="43"/>
      <c r="R42" s="43">
        <v>0</v>
      </c>
      <c r="S42" s="14"/>
      <c r="T42" s="7">
        <f>SUM(B42:R42)</f>
        <v>0</v>
      </c>
      <c r="U42" s="7"/>
    </row>
    <row r="43" spans="1:21" x14ac:dyDescent="0.25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4"/>
      <c r="M43" s="14"/>
      <c r="N43" s="11"/>
      <c r="O43" s="11"/>
      <c r="P43" s="11"/>
      <c r="Q43" s="11"/>
      <c r="R43" s="11"/>
      <c r="S43" s="11"/>
      <c r="T43" s="11"/>
      <c r="U43" s="7"/>
    </row>
    <row r="44" spans="1:21" ht="15.6" thickBot="1" x14ac:dyDescent="0.3">
      <c r="A44" s="7" t="s">
        <v>27</v>
      </c>
      <c r="B44" s="18">
        <f>B32+B33+B34+B38+B39+B42</f>
        <v>0</v>
      </c>
      <c r="C44" s="7"/>
      <c r="D44" s="18">
        <f>D32+D33+D34+D38+D39+D42</f>
        <v>0</v>
      </c>
      <c r="E44" s="7"/>
      <c r="F44" s="18">
        <f>F32+F33+F34+F38+F39+F42</f>
        <v>0</v>
      </c>
      <c r="G44" s="7"/>
      <c r="H44" s="18">
        <f>H32+H33+H34+H38+H39+H42</f>
        <v>0</v>
      </c>
      <c r="I44" s="7"/>
      <c r="J44" s="18">
        <f>J32+J33+J34+J38+J39+J42</f>
        <v>0</v>
      </c>
      <c r="K44" s="7"/>
      <c r="L44" s="18">
        <f>L32+L33+L34+L38+L39+L42</f>
        <v>-73778</v>
      </c>
      <c r="M44" s="7"/>
      <c r="N44" s="18">
        <f>N32+N33+N34+N38+N39+N42</f>
        <v>-745</v>
      </c>
      <c r="O44" s="7"/>
      <c r="P44" s="18">
        <f>P32+P33+P34+P38+P39+P42</f>
        <v>0</v>
      </c>
      <c r="Q44" s="7"/>
      <c r="R44" s="18">
        <f>R32+R33+R34+R38+R39+R42</f>
        <v>0</v>
      </c>
      <c r="S44" s="7"/>
      <c r="T44" s="18">
        <f>SUM(B44:R44)</f>
        <v>-74523</v>
      </c>
      <c r="U44" s="7">
        <f>B54</f>
        <v>-74523</v>
      </c>
    </row>
    <row r="45" spans="1:21" ht="15.6" thickTop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49" t="s">
        <v>69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5">
      <c r="A48" s="10" t="s">
        <v>66</v>
      </c>
      <c r="B48" s="37">
        <v>0</v>
      </c>
      <c r="C48" s="10"/>
      <c r="D48" s="37">
        <v>0</v>
      </c>
      <c r="E48" s="37"/>
      <c r="F48" s="37">
        <v>0</v>
      </c>
      <c r="G48" s="37"/>
      <c r="H48" s="37">
        <v>0</v>
      </c>
      <c r="I48" s="37"/>
      <c r="J48" s="37">
        <v>0</v>
      </c>
      <c r="K48" s="37"/>
      <c r="L48" s="37">
        <v>100000</v>
      </c>
      <c r="M48" s="37"/>
      <c r="N48" s="37">
        <v>70000</v>
      </c>
      <c r="O48" s="37"/>
      <c r="P48" s="37">
        <v>0</v>
      </c>
      <c r="Q48" s="37"/>
      <c r="R48" s="37">
        <v>0</v>
      </c>
      <c r="S48" s="10"/>
      <c r="T48" s="7">
        <f>SUM(B48:R48)</f>
        <v>170000</v>
      </c>
      <c r="U48" s="7"/>
    </row>
    <row r="49" spans="1:21" x14ac:dyDescent="0.25">
      <c r="A49" s="10"/>
      <c r="B49" s="37">
        <f t="shared" ref="B49:J50" si="3">ROUND(B$26*$U49,0)</f>
        <v>0</v>
      </c>
      <c r="C49" s="10"/>
      <c r="D49" s="37">
        <f t="shared" si="3"/>
        <v>0</v>
      </c>
      <c r="E49" s="37"/>
      <c r="F49" s="37">
        <f t="shared" si="3"/>
        <v>0</v>
      </c>
      <c r="G49" s="37"/>
      <c r="H49" s="37">
        <f t="shared" si="3"/>
        <v>0</v>
      </c>
      <c r="I49" s="37"/>
      <c r="J49" s="37">
        <f t="shared" si="3"/>
        <v>0</v>
      </c>
      <c r="K49" s="37"/>
      <c r="L49" s="37">
        <v>0</v>
      </c>
      <c r="M49" s="37"/>
      <c r="N49" s="37">
        <v>0</v>
      </c>
      <c r="O49" s="37"/>
      <c r="P49" s="37">
        <v>0</v>
      </c>
      <c r="Q49" s="37"/>
      <c r="R49" s="37">
        <v>0</v>
      </c>
      <c r="S49" s="10"/>
      <c r="T49" s="7">
        <f>SUM(B49:R49)</f>
        <v>0</v>
      </c>
      <c r="U49" s="7"/>
    </row>
    <row r="50" spans="1:21" x14ac:dyDescent="0.25">
      <c r="A50" s="10"/>
      <c r="B50" s="44">
        <f t="shared" si="3"/>
        <v>0</v>
      </c>
      <c r="C50" s="10"/>
      <c r="D50" s="44">
        <f t="shared" si="3"/>
        <v>0</v>
      </c>
      <c r="E50" s="37"/>
      <c r="F50" s="44">
        <f t="shared" si="3"/>
        <v>0</v>
      </c>
      <c r="G50" s="37"/>
      <c r="H50" s="44">
        <f t="shared" si="3"/>
        <v>0</v>
      </c>
      <c r="I50" s="37"/>
      <c r="J50" s="44">
        <f t="shared" si="3"/>
        <v>0</v>
      </c>
      <c r="K50" s="37"/>
      <c r="L50" s="44">
        <v>0</v>
      </c>
      <c r="M50" s="37"/>
      <c r="N50" s="44">
        <v>0</v>
      </c>
      <c r="O50" s="37"/>
      <c r="P50" s="44">
        <v>0</v>
      </c>
      <c r="Q50" s="37"/>
      <c r="R50" s="44">
        <v>0</v>
      </c>
      <c r="S50" s="10"/>
      <c r="T50" s="19">
        <f>SUM(B50:R50)</f>
        <v>0</v>
      </c>
      <c r="U50" s="7"/>
    </row>
    <row r="51" spans="1:21" ht="21" customHeight="1" thickBot="1" x14ac:dyDescent="0.3">
      <c r="A51" s="49" t="s">
        <v>66</v>
      </c>
      <c r="B51" s="20">
        <f t="shared" ref="B51:T51" si="4">SUM(B48:B50)</f>
        <v>0</v>
      </c>
      <c r="C51" s="7"/>
      <c r="D51" s="20">
        <f t="shared" si="4"/>
        <v>0</v>
      </c>
      <c r="E51" s="7"/>
      <c r="F51" s="20">
        <f t="shared" si="4"/>
        <v>0</v>
      </c>
      <c r="G51" s="7"/>
      <c r="H51" s="20">
        <f t="shared" si="4"/>
        <v>0</v>
      </c>
      <c r="I51" s="7"/>
      <c r="J51" s="20">
        <f t="shared" si="4"/>
        <v>0</v>
      </c>
      <c r="K51" s="7"/>
      <c r="L51" s="20">
        <f>SUM(L48:L50)</f>
        <v>100000</v>
      </c>
      <c r="M51" s="7"/>
      <c r="N51" s="20">
        <f t="shared" si="4"/>
        <v>70000</v>
      </c>
      <c r="O51" s="7"/>
      <c r="P51" s="20">
        <f t="shared" si="4"/>
        <v>0</v>
      </c>
      <c r="Q51" s="7"/>
      <c r="R51" s="20">
        <f t="shared" si="4"/>
        <v>0</v>
      </c>
      <c r="S51" s="7"/>
      <c r="T51" s="20">
        <f t="shared" si="4"/>
        <v>170000</v>
      </c>
      <c r="U51" s="7"/>
    </row>
    <row r="52" spans="1:21" ht="21" customHeight="1" thickTop="1" x14ac:dyDescent="0.25">
      <c r="A52" s="49" t="s">
        <v>60</v>
      </c>
      <c r="B52" s="37">
        <v>0</v>
      </c>
      <c r="C52" s="10"/>
      <c r="D52" s="37">
        <v>0</v>
      </c>
      <c r="E52" s="37"/>
      <c r="F52" s="37">
        <v>0</v>
      </c>
      <c r="G52" s="37"/>
      <c r="H52" s="37">
        <v>0</v>
      </c>
      <c r="I52" s="37"/>
      <c r="J52" s="37">
        <v>0</v>
      </c>
      <c r="K52" s="37"/>
      <c r="L52" s="37">
        <v>24935</v>
      </c>
      <c r="M52" s="37"/>
      <c r="N52" s="37">
        <v>252</v>
      </c>
      <c r="O52" s="37"/>
      <c r="P52" s="37">
        <v>0</v>
      </c>
      <c r="Q52" s="37"/>
      <c r="R52" s="37">
        <v>0</v>
      </c>
      <c r="S52" s="10"/>
      <c r="T52" s="7">
        <f>SUM(B52:R52)</f>
        <v>25187</v>
      </c>
      <c r="U52" s="10">
        <f>P14</f>
        <v>25187</v>
      </c>
    </row>
    <row r="53" spans="1:2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5">
      <c r="A54" s="50" t="s">
        <v>61</v>
      </c>
      <c r="B54" s="37">
        <v>-74523</v>
      </c>
      <c r="C54" s="1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5">
      <c r="A55" s="7" t="s">
        <v>28</v>
      </c>
      <c r="B55" s="45">
        <v>0.01</v>
      </c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</sheetData>
  <mergeCells count="3">
    <mergeCell ref="A2:T2"/>
    <mergeCell ref="A3:T3"/>
    <mergeCell ref="A4:T4"/>
  </mergeCells>
  <phoneticPr fontId="0" type="noConversion"/>
  <pageMargins left="0.5" right="0.25" top="0.5" bottom="0.5" header="0.5" footer="0.5"/>
  <pageSetup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Y118"/>
  <sheetViews>
    <sheetView defaultGridColor="0" colorId="22" zoomScale="87" workbookViewId="0">
      <selection activeCell="V23" sqref="V23"/>
    </sheetView>
  </sheetViews>
  <sheetFormatPr defaultColWidth="10.81640625" defaultRowHeight="15" x14ac:dyDescent="0.25"/>
  <cols>
    <col min="1" max="1" width="3.81640625" customWidth="1"/>
    <col min="2" max="2" width="10.81640625" customWidth="1"/>
    <col min="3" max="3" width="10.81640625" style="5"/>
    <col min="4" max="4" width="0.90625" customWidth="1"/>
    <col min="6" max="6" width="0.90625" customWidth="1"/>
    <col min="8" max="8" width="0.90625" customWidth="1"/>
    <col min="10" max="10" width="0.90625" customWidth="1"/>
    <col min="12" max="12" width="0.90625" customWidth="1"/>
    <col min="18" max="18" width="3.81640625" customWidth="1"/>
    <col min="19" max="19" width="5.81640625" customWidth="1"/>
  </cols>
  <sheetData>
    <row r="1" spans="1:13" x14ac:dyDescent="0.25">
      <c r="A1" s="56" t="str">
        <f>MinGain!A2</f>
        <v>TEMPLATE FOR PARTNERSHIP MINIMUM GAIN REPORTS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5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5">
      <c r="A3" s="56" t="str">
        <f>MinGain!A4</f>
        <v>DATE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4.75" customHeight="1" x14ac:dyDescent="0.25">
      <c r="A4" t="s">
        <v>10</v>
      </c>
      <c r="B4" s="48" t="s">
        <v>59</v>
      </c>
    </row>
    <row r="5" spans="1:13" x14ac:dyDescent="0.25">
      <c r="A5" s="21" t="s">
        <v>30</v>
      </c>
      <c r="B5" s="21"/>
      <c r="C5" s="24" t="s">
        <v>31</v>
      </c>
      <c r="D5" s="22"/>
      <c r="E5" s="24" t="s">
        <v>32</v>
      </c>
      <c r="F5" s="23"/>
      <c r="G5" s="24" t="s">
        <v>33</v>
      </c>
      <c r="H5" s="23"/>
      <c r="I5" s="24" t="s">
        <v>34</v>
      </c>
      <c r="J5" s="23"/>
      <c r="K5" s="24" t="s">
        <v>35</v>
      </c>
      <c r="L5" s="23"/>
      <c r="M5" s="24" t="s">
        <v>36</v>
      </c>
    </row>
    <row r="6" spans="1:13" x14ac:dyDescent="0.25">
      <c r="A6" s="21" t="s">
        <v>10</v>
      </c>
      <c r="B6" s="21"/>
      <c r="C6" s="22" t="s">
        <v>10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5">
      <c r="A7" s="21" t="s">
        <v>37</v>
      </c>
      <c r="B7" s="21"/>
      <c r="C7" s="8"/>
      <c r="D7" s="7"/>
      <c r="E7" s="26">
        <f>I7-G7</f>
        <v>-75505</v>
      </c>
      <c r="F7" s="10"/>
      <c r="G7" s="37">
        <v>982</v>
      </c>
      <c r="H7" s="10"/>
      <c r="I7" s="7">
        <f>MinGain!B54</f>
        <v>-74523</v>
      </c>
      <c r="J7" s="7"/>
      <c r="K7" s="37">
        <v>7619</v>
      </c>
      <c r="L7" s="10"/>
      <c r="M7" s="37">
        <v>-3206</v>
      </c>
    </row>
    <row r="8" spans="1:13" x14ac:dyDescent="0.25">
      <c r="A8" s="21" t="s">
        <v>10</v>
      </c>
      <c r="B8" s="21"/>
      <c r="C8" s="8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21">
        <v>1</v>
      </c>
      <c r="B9" s="28" t="str">
        <f>MinGain!R24</f>
        <v>I</v>
      </c>
      <c r="C9" s="32">
        <f>MinGain!R26</f>
        <v>0</v>
      </c>
      <c r="D9" s="12"/>
      <c r="E9" s="26">
        <f t="shared" ref="E9:E17" si="0">SUM(I9-G9)</f>
        <v>0</v>
      </c>
      <c r="F9" s="10"/>
      <c r="G9" s="26">
        <f t="shared" ref="G9:G17" si="1">ROUND(+$C9*G$7,0)</f>
        <v>0</v>
      </c>
      <c r="H9" s="10"/>
      <c r="I9" s="7">
        <f>MinGain!R44</f>
        <v>0</v>
      </c>
      <c r="J9" s="7"/>
      <c r="K9" s="26">
        <f>ROUND(($E9/E7)*K7,0)</f>
        <v>0</v>
      </c>
      <c r="L9" s="10"/>
      <c r="M9" s="26">
        <f>ROUND(($E9/E7)*M7,0)</f>
        <v>0</v>
      </c>
    </row>
    <row r="10" spans="1:13" x14ac:dyDescent="0.25">
      <c r="A10" s="21">
        <v>2</v>
      </c>
      <c r="B10" s="28" t="str">
        <f>MinGain!P24</f>
        <v>H</v>
      </c>
      <c r="C10" s="32">
        <f>MinGain!P26</f>
        <v>0</v>
      </c>
      <c r="D10" s="12"/>
      <c r="E10" s="26">
        <f t="shared" si="0"/>
        <v>0</v>
      </c>
      <c r="F10" s="10"/>
      <c r="G10" s="26">
        <f t="shared" si="1"/>
        <v>0</v>
      </c>
      <c r="H10" s="10"/>
      <c r="I10" s="7">
        <f>MinGain!P44</f>
        <v>0</v>
      </c>
      <c r="J10" s="7"/>
      <c r="K10" s="26">
        <f>ROUND(($E10/E7)*K7,0)</f>
        <v>0</v>
      </c>
      <c r="L10" s="10"/>
      <c r="M10" s="26">
        <f>ROUND(($E10/E7)*M7,0)</f>
        <v>0</v>
      </c>
    </row>
    <row r="11" spans="1:13" x14ac:dyDescent="0.25">
      <c r="A11" s="21">
        <v>3</v>
      </c>
      <c r="B11" s="28" t="str">
        <f>MinGain!N24</f>
        <v>G</v>
      </c>
      <c r="C11" s="32">
        <f>MinGain!N26</f>
        <v>0.01</v>
      </c>
      <c r="D11" s="12"/>
      <c r="E11" s="26">
        <f t="shared" si="0"/>
        <v>-755</v>
      </c>
      <c r="F11" s="10"/>
      <c r="G11" s="26">
        <f t="shared" si="1"/>
        <v>10</v>
      </c>
      <c r="H11" s="10"/>
      <c r="I11" s="7">
        <f>MinGain!N44</f>
        <v>-745</v>
      </c>
      <c r="J11" s="7"/>
      <c r="K11" s="26">
        <f>ROUND(($E11/E7)*K7,0)</f>
        <v>76</v>
      </c>
      <c r="L11" s="10"/>
      <c r="M11" s="26">
        <f>ROUND(($E11/E7)*M7,0)</f>
        <v>-32</v>
      </c>
    </row>
    <row r="12" spans="1:13" x14ac:dyDescent="0.25">
      <c r="A12" s="21">
        <v>4</v>
      </c>
      <c r="B12" s="21" t="str">
        <f>MinGain!L24</f>
        <v>F</v>
      </c>
      <c r="C12" s="32">
        <f>MinGain!L26</f>
        <v>0.99</v>
      </c>
      <c r="D12" s="12"/>
      <c r="E12" s="26">
        <f t="shared" si="0"/>
        <v>-74750</v>
      </c>
      <c r="F12" s="10"/>
      <c r="G12" s="26">
        <f t="shared" si="1"/>
        <v>972</v>
      </c>
      <c r="H12" s="10"/>
      <c r="I12" s="7">
        <f>MinGain!L44</f>
        <v>-73778</v>
      </c>
      <c r="J12" s="7"/>
      <c r="K12" s="26">
        <f>ROUND(($E12/E7)*K7,0)</f>
        <v>7543</v>
      </c>
      <c r="L12" s="10"/>
      <c r="M12" s="26">
        <f>ROUND(($E12/E7)*M7,0)</f>
        <v>-3174</v>
      </c>
    </row>
    <row r="13" spans="1:13" x14ac:dyDescent="0.25">
      <c r="A13" s="21">
        <v>5</v>
      </c>
      <c r="B13" s="21" t="str">
        <f>MinGain!J24</f>
        <v>E</v>
      </c>
      <c r="C13" s="32">
        <f>MinGain!J26</f>
        <v>0</v>
      </c>
      <c r="D13" s="12"/>
      <c r="E13" s="26">
        <f t="shared" si="0"/>
        <v>0</v>
      </c>
      <c r="F13" s="10"/>
      <c r="G13" s="26">
        <f t="shared" si="1"/>
        <v>0</v>
      </c>
      <c r="H13" s="10"/>
      <c r="I13" s="7">
        <f>MinGain!J44</f>
        <v>0</v>
      </c>
      <c r="J13" s="7"/>
      <c r="K13" s="26">
        <f>ROUND(($E13/E7)*K7,0)</f>
        <v>0</v>
      </c>
      <c r="L13" s="10"/>
      <c r="M13" s="26">
        <f>ROUND(($E13/E7)*M7,0)</f>
        <v>0</v>
      </c>
    </row>
    <row r="14" spans="1:13" x14ac:dyDescent="0.25">
      <c r="A14" s="21">
        <v>6</v>
      </c>
      <c r="B14" s="21" t="str">
        <f>MinGain!H24</f>
        <v>D</v>
      </c>
      <c r="C14" s="32">
        <f>MinGain!H26</f>
        <v>0</v>
      </c>
      <c r="D14" s="12"/>
      <c r="E14" s="26">
        <f t="shared" si="0"/>
        <v>0</v>
      </c>
      <c r="F14" s="10"/>
      <c r="G14" s="26">
        <f t="shared" si="1"/>
        <v>0</v>
      </c>
      <c r="H14" s="10"/>
      <c r="I14" s="7">
        <f>MinGain!H44</f>
        <v>0</v>
      </c>
      <c r="J14" s="7"/>
      <c r="K14" s="26">
        <f>ROUND(($E14/E7)*K7,0)</f>
        <v>0</v>
      </c>
      <c r="L14" s="10"/>
      <c r="M14" s="26">
        <f>ROUND(($E14/E7)*M7,0)</f>
        <v>0</v>
      </c>
    </row>
    <row r="15" spans="1:13" x14ac:dyDescent="0.25">
      <c r="A15" s="21">
        <v>7</v>
      </c>
      <c r="B15" s="21" t="str">
        <f>MinGain!F24</f>
        <v>C</v>
      </c>
      <c r="C15" s="32">
        <f>MinGain!F26</f>
        <v>0</v>
      </c>
      <c r="D15" s="12"/>
      <c r="E15" s="26">
        <f t="shared" si="0"/>
        <v>0</v>
      </c>
      <c r="F15" s="10"/>
      <c r="G15" s="26">
        <f t="shared" si="1"/>
        <v>0</v>
      </c>
      <c r="H15" s="10"/>
      <c r="I15" s="7">
        <f>MinGain!F44</f>
        <v>0</v>
      </c>
      <c r="J15" s="7"/>
      <c r="K15" s="26">
        <f>ROUND(($E15/E7)*K7,0)</f>
        <v>0</v>
      </c>
      <c r="L15" s="10"/>
      <c r="M15" s="26">
        <f>ROUND(($E15/E7)*M7,0)</f>
        <v>0</v>
      </c>
    </row>
    <row r="16" spans="1:13" x14ac:dyDescent="0.25">
      <c r="A16" s="21">
        <v>8</v>
      </c>
      <c r="B16" s="21" t="str">
        <f>MinGain!D24</f>
        <v>B</v>
      </c>
      <c r="C16" s="32">
        <f>MinGain!D26</f>
        <v>0</v>
      </c>
      <c r="D16" s="12"/>
      <c r="E16" s="26">
        <f t="shared" si="0"/>
        <v>0</v>
      </c>
      <c r="F16" s="10"/>
      <c r="G16" s="26">
        <f t="shared" si="1"/>
        <v>0</v>
      </c>
      <c r="H16" s="10"/>
      <c r="I16" s="7">
        <f>MinGain!D44</f>
        <v>0</v>
      </c>
      <c r="J16" s="7"/>
      <c r="K16" s="26">
        <f>ROUND(($E16/E7)*K7,0)</f>
        <v>0</v>
      </c>
      <c r="L16" s="10"/>
      <c r="M16" s="26">
        <f>ROUND(($E16/E7)*M7,0)</f>
        <v>0</v>
      </c>
    </row>
    <row r="17" spans="1:13" x14ac:dyDescent="0.25">
      <c r="A17" s="21">
        <v>9</v>
      </c>
      <c r="B17" s="21" t="str">
        <f>MinGain!B24</f>
        <v>A</v>
      </c>
      <c r="C17" s="33">
        <f>MinGain!B26</f>
        <v>0</v>
      </c>
      <c r="D17" s="12"/>
      <c r="E17" s="29">
        <f t="shared" si="0"/>
        <v>0</v>
      </c>
      <c r="F17" s="10"/>
      <c r="G17" s="29">
        <f t="shared" si="1"/>
        <v>0</v>
      </c>
      <c r="H17" s="10"/>
      <c r="I17" s="19">
        <f>MinGain!B44</f>
        <v>0</v>
      </c>
      <c r="J17" s="7"/>
      <c r="K17" s="29">
        <f>ROUND(($E17/E7)*K7,0)</f>
        <v>0</v>
      </c>
      <c r="L17" s="10"/>
      <c r="M17" s="29">
        <f>ROUND(($E17/E7)*M7,0)</f>
        <v>0</v>
      </c>
    </row>
    <row r="18" spans="1:13" ht="20.25" customHeight="1" x14ac:dyDescent="0.25">
      <c r="A18" s="21" t="s">
        <v>10</v>
      </c>
      <c r="B18" s="21" t="s">
        <v>10</v>
      </c>
      <c r="C18" s="34">
        <f>SUM(C9:C17)</f>
        <v>1</v>
      </c>
      <c r="D18" s="13"/>
      <c r="E18" s="30">
        <f>SUM(E9:E17)</f>
        <v>-75505</v>
      </c>
      <c r="F18" s="10"/>
      <c r="G18" s="25">
        <f>SUM(G9:G17)</f>
        <v>982</v>
      </c>
      <c r="H18" s="7"/>
      <c r="I18" s="25">
        <f>SUM(I9:I17)</f>
        <v>-74523</v>
      </c>
      <c r="J18" s="7"/>
      <c r="K18" s="25">
        <f>SUM(K9:K17)</f>
        <v>7619</v>
      </c>
      <c r="L18" s="7"/>
      <c r="M18" s="25">
        <f>SUM(M9:M17)</f>
        <v>-3206</v>
      </c>
    </row>
    <row r="19" spans="1:13" x14ac:dyDescent="0.25">
      <c r="A19" s="21"/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x14ac:dyDescent="0.25">
      <c r="A21" s="21" t="s">
        <v>10</v>
      </c>
      <c r="B21" s="21" t="s">
        <v>10</v>
      </c>
      <c r="C21" s="22" t="s">
        <v>10</v>
      </c>
      <c r="D21" s="21"/>
      <c r="E21" s="22" t="s">
        <v>39</v>
      </c>
      <c r="F21" s="22"/>
      <c r="G21" s="22" t="s">
        <v>39</v>
      </c>
      <c r="H21" s="22"/>
      <c r="I21" s="22" t="s">
        <v>40</v>
      </c>
      <c r="J21" s="21"/>
      <c r="K21" s="22" t="s">
        <v>39</v>
      </c>
      <c r="L21" s="22"/>
      <c r="M21" s="21"/>
    </row>
    <row r="22" spans="1:13" x14ac:dyDescent="0.25">
      <c r="A22" s="21" t="s">
        <v>10</v>
      </c>
      <c r="B22" s="21" t="s">
        <v>10</v>
      </c>
      <c r="C22" s="22" t="s">
        <v>10</v>
      </c>
      <c r="D22" s="21"/>
      <c r="E22" s="22" t="s">
        <v>41</v>
      </c>
      <c r="F22" s="22"/>
      <c r="G22" s="22" t="s">
        <v>42</v>
      </c>
      <c r="H22" s="22"/>
      <c r="I22" s="22" t="s">
        <v>43</v>
      </c>
      <c r="J22" s="21"/>
      <c r="K22" s="22" t="s">
        <v>41</v>
      </c>
      <c r="L22" s="22"/>
      <c r="M22" s="21"/>
    </row>
    <row r="23" spans="1:13" x14ac:dyDescent="0.25">
      <c r="A23" s="21" t="s">
        <v>10</v>
      </c>
      <c r="B23" s="21" t="s">
        <v>10</v>
      </c>
      <c r="C23" s="22" t="s">
        <v>10</v>
      </c>
      <c r="D23" s="21"/>
      <c r="E23" s="51" t="s">
        <v>67</v>
      </c>
      <c r="F23" s="22"/>
      <c r="G23" s="46">
        <v>2020</v>
      </c>
      <c r="H23" s="22"/>
      <c r="I23" s="46">
        <v>2020</v>
      </c>
      <c r="J23" s="21"/>
      <c r="K23" s="52" t="s">
        <v>68</v>
      </c>
      <c r="L23" s="22"/>
      <c r="M23" s="21"/>
    </row>
    <row r="24" spans="1:13" x14ac:dyDescent="0.25">
      <c r="A24" s="21" t="s">
        <v>10</v>
      </c>
      <c r="B24" s="21" t="s">
        <v>10</v>
      </c>
      <c r="C24" s="22" t="s">
        <v>10</v>
      </c>
      <c r="D24" s="21"/>
      <c r="E24" s="21" t="s">
        <v>10</v>
      </c>
      <c r="F24" s="21"/>
      <c r="G24" s="21" t="s">
        <v>10</v>
      </c>
      <c r="H24" s="21"/>
      <c r="I24" s="21"/>
      <c r="J24" s="21"/>
      <c r="K24" s="21" t="s">
        <v>10</v>
      </c>
      <c r="L24" s="21"/>
      <c r="M24" s="21"/>
    </row>
    <row r="25" spans="1:13" x14ac:dyDescent="0.25">
      <c r="A25" s="21">
        <f t="shared" ref="A25:C27" si="2">A9</f>
        <v>1</v>
      </c>
      <c r="B25" s="21" t="str">
        <f t="shared" si="2"/>
        <v>I</v>
      </c>
      <c r="C25" s="35">
        <f t="shared" si="2"/>
        <v>0</v>
      </c>
      <c r="D25" s="13"/>
      <c r="E25" s="26">
        <f>MinGain!R48</f>
        <v>0</v>
      </c>
      <c r="F25" s="10"/>
      <c r="G25" s="7">
        <f t="shared" ref="G25:G33" si="3">I9</f>
        <v>0</v>
      </c>
      <c r="H25" s="7"/>
      <c r="I25" s="7">
        <f>MinGain!R4829</f>
        <v>0</v>
      </c>
      <c r="J25" s="7"/>
      <c r="K25" s="7">
        <f t="shared" ref="K25:K33" si="4">SUM(E25:I25)</f>
        <v>0</v>
      </c>
      <c r="L25" s="7"/>
      <c r="M25" s="21"/>
    </row>
    <row r="26" spans="1:13" x14ac:dyDescent="0.25">
      <c r="A26" s="21">
        <f t="shared" si="2"/>
        <v>2</v>
      </c>
      <c r="B26" s="21" t="str">
        <f t="shared" si="2"/>
        <v>H</v>
      </c>
      <c r="C26" s="35">
        <f t="shared" si="2"/>
        <v>0</v>
      </c>
      <c r="D26" s="13"/>
      <c r="E26" s="26">
        <f>MinGain!P48</f>
        <v>0</v>
      </c>
      <c r="F26" s="10"/>
      <c r="G26" s="7">
        <f t="shared" si="3"/>
        <v>0</v>
      </c>
      <c r="H26" s="7"/>
      <c r="I26" s="7">
        <f>MinGain!P29</f>
        <v>0</v>
      </c>
      <c r="J26" s="7"/>
      <c r="K26" s="7">
        <f t="shared" si="4"/>
        <v>0</v>
      </c>
      <c r="L26" s="7"/>
      <c r="M26" s="21"/>
    </row>
    <row r="27" spans="1:13" x14ac:dyDescent="0.25">
      <c r="A27" s="21">
        <f t="shared" si="2"/>
        <v>3</v>
      </c>
      <c r="B27" s="21" t="str">
        <f t="shared" si="2"/>
        <v>G</v>
      </c>
      <c r="C27" s="35">
        <f t="shared" si="2"/>
        <v>0.01</v>
      </c>
      <c r="D27" s="13"/>
      <c r="E27" s="26">
        <f>MinGain!N48</f>
        <v>70000</v>
      </c>
      <c r="F27" s="10"/>
      <c r="G27" s="7">
        <f t="shared" si="3"/>
        <v>-745</v>
      </c>
      <c r="H27" s="7"/>
      <c r="I27" s="7">
        <f>MinGain!N29</f>
        <v>0</v>
      </c>
      <c r="J27" s="7"/>
      <c r="K27" s="7">
        <f t="shared" si="4"/>
        <v>69255</v>
      </c>
      <c r="L27" s="7"/>
      <c r="M27" s="21"/>
    </row>
    <row r="28" spans="1:13" x14ac:dyDescent="0.25">
      <c r="A28" s="21">
        <f>A12</f>
        <v>4</v>
      </c>
      <c r="B28" s="21" t="str">
        <f>B12</f>
        <v>F</v>
      </c>
      <c r="C28" s="32">
        <f>C12</f>
        <v>0.99</v>
      </c>
      <c r="D28" s="12"/>
      <c r="E28" s="26">
        <f>MinGain!L48</f>
        <v>100000</v>
      </c>
      <c r="F28" s="10"/>
      <c r="G28" s="7">
        <f t="shared" si="3"/>
        <v>-73778</v>
      </c>
      <c r="H28" s="7"/>
      <c r="I28" s="7">
        <f>MinGain!L29</f>
        <v>0</v>
      </c>
      <c r="J28" s="7"/>
      <c r="K28" s="7">
        <f t="shared" si="4"/>
        <v>26222</v>
      </c>
      <c r="L28" s="7"/>
      <c r="M28" s="21"/>
    </row>
    <row r="29" spans="1:13" x14ac:dyDescent="0.25">
      <c r="A29" s="21">
        <v>5</v>
      </c>
      <c r="B29" s="21" t="str">
        <f t="shared" ref="B29:C33" si="5">B13</f>
        <v>E</v>
      </c>
      <c r="C29" s="32">
        <f t="shared" si="5"/>
        <v>0</v>
      </c>
      <c r="D29" s="12"/>
      <c r="E29" s="26">
        <f>MinGain!J48</f>
        <v>0</v>
      </c>
      <c r="F29" s="10"/>
      <c r="G29" s="7">
        <f t="shared" si="3"/>
        <v>0</v>
      </c>
      <c r="H29" s="7"/>
      <c r="I29" s="7">
        <f>MinGain!J29</f>
        <v>0</v>
      </c>
      <c r="J29" s="7"/>
      <c r="K29" s="7">
        <f t="shared" si="4"/>
        <v>0</v>
      </c>
      <c r="L29" s="7"/>
      <c r="M29" s="21"/>
    </row>
    <row r="30" spans="1:13" x14ac:dyDescent="0.25">
      <c r="A30" s="21">
        <v>6</v>
      </c>
      <c r="B30" s="21" t="str">
        <f t="shared" si="5"/>
        <v>D</v>
      </c>
      <c r="C30" s="32">
        <f t="shared" si="5"/>
        <v>0</v>
      </c>
      <c r="D30" s="12"/>
      <c r="E30" s="26">
        <f>MinGain!H48</f>
        <v>0</v>
      </c>
      <c r="F30" s="10"/>
      <c r="G30" s="7">
        <f t="shared" si="3"/>
        <v>0</v>
      </c>
      <c r="H30" s="7"/>
      <c r="I30" s="7">
        <f>MinGain!H29</f>
        <v>0</v>
      </c>
      <c r="J30" s="7"/>
      <c r="K30" s="7">
        <f t="shared" si="4"/>
        <v>0</v>
      </c>
      <c r="L30" s="7"/>
      <c r="M30" s="21"/>
    </row>
    <row r="31" spans="1:13" x14ac:dyDescent="0.25">
      <c r="A31" s="21">
        <v>7</v>
      </c>
      <c r="B31" s="21" t="str">
        <f t="shared" si="5"/>
        <v>C</v>
      </c>
      <c r="C31" s="32">
        <f t="shared" si="5"/>
        <v>0</v>
      </c>
      <c r="D31" s="12"/>
      <c r="E31" s="26">
        <f>MinGain!F48</f>
        <v>0</v>
      </c>
      <c r="F31" s="10"/>
      <c r="G31" s="7">
        <f t="shared" si="3"/>
        <v>0</v>
      </c>
      <c r="H31" s="7"/>
      <c r="I31" s="7">
        <f>MinGain!F29</f>
        <v>0</v>
      </c>
      <c r="J31" s="7"/>
      <c r="K31" s="7">
        <f t="shared" si="4"/>
        <v>0</v>
      </c>
      <c r="L31" s="7"/>
      <c r="M31" s="21"/>
    </row>
    <row r="32" spans="1:13" x14ac:dyDescent="0.25">
      <c r="A32" s="21">
        <v>8</v>
      </c>
      <c r="B32" s="21" t="str">
        <f t="shared" si="5"/>
        <v>B</v>
      </c>
      <c r="C32" s="32">
        <f t="shared" si="5"/>
        <v>0</v>
      </c>
      <c r="D32" s="12"/>
      <c r="E32" s="26">
        <f>MinGain!D48</f>
        <v>0</v>
      </c>
      <c r="F32" s="10"/>
      <c r="G32" s="7">
        <f t="shared" si="3"/>
        <v>0</v>
      </c>
      <c r="H32" s="7"/>
      <c r="I32" s="7">
        <f>MinGain!D29</f>
        <v>0</v>
      </c>
      <c r="J32" s="7"/>
      <c r="K32" s="7">
        <f t="shared" si="4"/>
        <v>0</v>
      </c>
      <c r="L32" s="7"/>
      <c r="M32" s="21"/>
    </row>
    <row r="33" spans="1:13" x14ac:dyDescent="0.25">
      <c r="A33" s="21">
        <v>9</v>
      </c>
      <c r="B33" s="21" t="str">
        <f t="shared" si="5"/>
        <v>A</v>
      </c>
      <c r="C33" s="32">
        <f t="shared" si="5"/>
        <v>0</v>
      </c>
      <c r="D33" s="12"/>
      <c r="E33" s="29">
        <f>MinGain!B48</f>
        <v>0</v>
      </c>
      <c r="F33" s="10"/>
      <c r="G33" s="19">
        <f t="shared" si="3"/>
        <v>0</v>
      </c>
      <c r="H33" s="7"/>
      <c r="I33" s="19">
        <f>MinGain!B29</f>
        <v>0</v>
      </c>
      <c r="J33" s="7"/>
      <c r="K33" s="19">
        <f t="shared" si="4"/>
        <v>0</v>
      </c>
      <c r="L33" s="7"/>
      <c r="M33" s="21"/>
    </row>
    <row r="34" spans="1:13" ht="21" customHeight="1" thickBot="1" x14ac:dyDescent="0.3">
      <c r="A34" s="21" t="str">
        <f>A18</f>
        <v xml:space="preserve"> </v>
      </c>
      <c r="B34" s="21" t="str">
        <f>B18</f>
        <v xml:space="preserve"> </v>
      </c>
      <c r="C34" s="36">
        <f>SUM(C25:C33)</f>
        <v>1</v>
      </c>
      <c r="D34" s="13"/>
      <c r="E34" s="27">
        <f>SUM(E25:E33)</f>
        <v>170000</v>
      </c>
      <c r="F34" s="10"/>
      <c r="G34" s="20">
        <f>SUM(G25:G33)</f>
        <v>-74523</v>
      </c>
      <c r="H34" s="7"/>
      <c r="I34" s="20">
        <f>SUM(I25:I33)</f>
        <v>0</v>
      </c>
      <c r="J34" s="7"/>
      <c r="K34" s="20">
        <f>SUM(K25:K33)</f>
        <v>95477</v>
      </c>
      <c r="L34" s="7"/>
      <c r="M34" s="21"/>
    </row>
    <row r="35" spans="1:13" ht="15.6" thickTop="1" x14ac:dyDescent="0.25"/>
    <row r="95" spans="18:18" x14ac:dyDescent="0.25">
      <c r="R95">
        <f>$A$26</f>
        <v>2</v>
      </c>
    </row>
    <row r="96" spans="18:18" x14ac:dyDescent="0.25">
      <c r="R96" t="s">
        <v>29</v>
      </c>
    </row>
    <row r="97" spans="18:25" x14ac:dyDescent="0.25">
      <c r="R97">
        <f>$A$28</f>
        <v>4</v>
      </c>
    </row>
    <row r="98" spans="18:25" x14ac:dyDescent="0.25">
      <c r="R98" t="s">
        <v>10</v>
      </c>
    </row>
    <row r="99" spans="18:25" x14ac:dyDescent="0.25">
      <c r="R99" t="s">
        <v>30</v>
      </c>
      <c r="T99" s="5" t="s">
        <v>31</v>
      </c>
      <c r="U99" s="4" t="s">
        <v>32</v>
      </c>
      <c r="V99" s="4" t="s">
        <v>33</v>
      </c>
      <c r="W99" s="4" t="s">
        <v>34</v>
      </c>
      <c r="X99" s="4" t="s">
        <v>35</v>
      </c>
      <c r="Y99" s="4" t="s">
        <v>36</v>
      </c>
    </row>
    <row r="100" spans="18:25" x14ac:dyDescent="0.25">
      <c r="R100" t="s">
        <v>10</v>
      </c>
      <c r="T100" t="s">
        <v>10</v>
      </c>
    </row>
    <row r="101" spans="18:25" x14ac:dyDescent="0.25">
      <c r="R101" t="s">
        <v>37</v>
      </c>
      <c r="U101" s="1">
        <f>W101-V101</f>
        <v>-774</v>
      </c>
      <c r="V101" s="1">
        <v>774</v>
      </c>
      <c r="W101" s="1">
        <f>B89</f>
        <v>0</v>
      </c>
      <c r="X101" s="1">
        <v>17728</v>
      </c>
      <c r="Y101" s="1">
        <v>-1312</v>
      </c>
    </row>
    <row r="102" spans="18:25" x14ac:dyDescent="0.25">
      <c r="R102" t="s">
        <v>10</v>
      </c>
      <c r="T102" t="s">
        <v>10</v>
      </c>
    </row>
    <row r="103" spans="18:25" x14ac:dyDescent="0.25">
      <c r="R103">
        <v>1</v>
      </c>
      <c r="S103" s="1" t="s">
        <v>11</v>
      </c>
      <c r="T103" s="2">
        <v>9.9500000000000005E-3</v>
      </c>
      <c r="U103">
        <f>W103-V103</f>
        <v>-8</v>
      </c>
      <c r="V103" s="1">
        <f>ROUND(+$T103*V$101,0)</f>
        <v>8</v>
      </c>
      <c r="W103">
        <f>M76</f>
        <v>0</v>
      </c>
      <c r="X103" s="1">
        <f t="shared" ref="X103:Y106" si="6">ROUND(($U103/$U$101)*X$101,0)</f>
        <v>183</v>
      </c>
      <c r="Y103" s="1">
        <f t="shared" si="6"/>
        <v>-14</v>
      </c>
    </row>
    <row r="104" spans="18:25" x14ac:dyDescent="0.25">
      <c r="R104">
        <v>2</v>
      </c>
      <c r="S104" s="1" t="s">
        <v>12</v>
      </c>
      <c r="T104" s="2">
        <v>9.9500000000000005E-3</v>
      </c>
      <c r="U104">
        <f>W104-V104</f>
        <v>-8</v>
      </c>
      <c r="V104" s="1">
        <f>ROUND(+$T104*V$101,0)</f>
        <v>8</v>
      </c>
      <c r="W104">
        <f>N76</f>
        <v>0</v>
      </c>
      <c r="X104">
        <f t="shared" si="6"/>
        <v>183</v>
      </c>
      <c r="Y104">
        <f t="shared" si="6"/>
        <v>-14</v>
      </c>
    </row>
    <row r="105" spans="18:25" x14ac:dyDescent="0.25">
      <c r="R105">
        <v>3</v>
      </c>
      <c r="S105" s="1" t="s">
        <v>13</v>
      </c>
      <c r="T105" s="2">
        <v>1E-4</v>
      </c>
      <c r="U105">
        <f>W105-V105</f>
        <v>0</v>
      </c>
      <c r="V105" s="1">
        <f>ROUND(+$T105*V$101,0)</f>
        <v>0</v>
      </c>
      <c r="W105">
        <f>O76</f>
        <v>0</v>
      </c>
      <c r="X105">
        <f t="shared" si="6"/>
        <v>0</v>
      </c>
      <c r="Y105">
        <f t="shared" si="6"/>
        <v>0</v>
      </c>
    </row>
    <row r="106" spans="18:25" x14ac:dyDescent="0.25">
      <c r="R106">
        <v>4</v>
      </c>
      <c r="S106" t="s">
        <v>38</v>
      </c>
      <c r="T106" s="2">
        <v>0.98</v>
      </c>
      <c r="U106">
        <f>W106-V106</f>
        <v>-758</v>
      </c>
      <c r="V106" s="1">
        <f>ROUND(+$T106*V$101,0)-1</f>
        <v>758</v>
      </c>
      <c r="W106">
        <f>K76</f>
        <v>0</v>
      </c>
      <c r="X106">
        <f t="shared" si="6"/>
        <v>17362</v>
      </c>
      <c r="Y106">
        <f t="shared" si="6"/>
        <v>-1285</v>
      </c>
    </row>
    <row r="107" spans="18:25" x14ac:dyDescent="0.25">
      <c r="R107" t="s">
        <v>10</v>
      </c>
      <c r="S107" t="s">
        <v>10</v>
      </c>
      <c r="T107" s="3">
        <f t="shared" ref="T107:Y107" si="7">SUM(T103:T106)</f>
        <v>1</v>
      </c>
      <c r="U107">
        <f t="shared" si="7"/>
        <v>-774</v>
      </c>
      <c r="V107">
        <f t="shared" si="7"/>
        <v>774</v>
      </c>
      <c r="W107">
        <f t="shared" si="7"/>
        <v>0</v>
      </c>
      <c r="X107">
        <f t="shared" si="7"/>
        <v>17728</v>
      </c>
      <c r="Y107">
        <f t="shared" si="7"/>
        <v>-1313</v>
      </c>
    </row>
    <row r="110" spans="18:25" x14ac:dyDescent="0.25">
      <c r="R110" t="s">
        <v>10</v>
      </c>
      <c r="S110" t="s">
        <v>10</v>
      </c>
      <c r="T110" t="s">
        <v>10</v>
      </c>
      <c r="U110" s="5" t="s">
        <v>39</v>
      </c>
      <c r="V110" s="5" t="s">
        <v>39</v>
      </c>
      <c r="W110" t="s">
        <v>40</v>
      </c>
      <c r="X110" s="5" t="s">
        <v>39</v>
      </c>
    </row>
    <row r="111" spans="18:25" x14ac:dyDescent="0.25">
      <c r="R111" t="s">
        <v>10</v>
      </c>
      <c r="S111" t="s">
        <v>10</v>
      </c>
      <c r="T111" t="s">
        <v>10</v>
      </c>
      <c r="U111" s="5" t="s">
        <v>41</v>
      </c>
      <c r="V111" s="5" t="s">
        <v>42</v>
      </c>
      <c r="W111" t="s">
        <v>43</v>
      </c>
      <c r="X111" s="5" t="s">
        <v>41</v>
      </c>
    </row>
    <row r="112" spans="18:25" x14ac:dyDescent="0.25">
      <c r="R112" t="s">
        <v>10</v>
      </c>
      <c r="S112" t="s">
        <v>10</v>
      </c>
      <c r="T112" t="s">
        <v>10</v>
      </c>
      <c r="U112" s="5" t="s">
        <v>44</v>
      </c>
      <c r="V112" s="5" t="s">
        <v>1</v>
      </c>
      <c r="W112">
        <v>1996</v>
      </c>
      <c r="X112" s="5" t="s">
        <v>44</v>
      </c>
    </row>
    <row r="113" spans="18:24" x14ac:dyDescent="0.25">
      <c r="R113" t="s">
        <v>10</v>
      </c>
      <c r="S113" t="s">
        <v>10</v>
      </c>
      <c r="T113" t="s">
        <v>10</v>
      </c>
      <c r="U113" t="s">
        <v>10</v>
      </c>
      <c r="V113" t="s">
        <v>10</v>
      </c>
      <c r="X113" t="s">
        <v>10</v>
      </c>
    </row>
    <row r="114" spans="18:24" x14ac:dyDescent="0.25">
      <c r="R114">
        <f t="shared" ref="R114:T116" si="8">R103</f>
        <v>1</v>
      </c>
      <c r="S114" t="str">
        <f t="shared" si="8"/>
        <v>GFM</v>
      </c>
      <c r="T114" s="3">
        <f t="shared" si="8"/>
        <v>9.9500000000000005E-3</v>
      </c>
      <c r="U114" s="1">
        <f>M81</f>
        <v>0</v>
      </c>
      <c r="V114">
        <f>W103</f>
        <v>0</v>
      </c>
      <c r="W114">
        <f>M58</f>
        <v>0</v>
      </c>
      <c r="X114">
        <f>SUM(U114:W114)</f>
        <v>0</v>
      </c>
    </row>
    <row r="115" spans="18:24" x14ac:dyDescent="0.25">
      <c r="R115">
        <f t="shared" si="8"/>
        <v>2</v>
      </c>
      <c r="S115" t="str">
        <f t="shared" si="8"/>
        <v>GLB</v>
      </c>
      <c r="T115" s="3">
        <f t="shared" si="8"/>
        <v>9.9500000000000005E-3</v>
      </c>
      <c r="U115" s="1">
        <f>N81</f>
        <v>0</v>
      </c>
      <c r="V115">
        <f>W104</f>
        <v>0</v>
      </c>
      <c r="W115">
        <f>N58</f>
        <v>0</v>
      </c>
      <c r="X115">
        <f>SUM(U115:W115)</f>
        <v>0</v>
      </c>
    </row>
    <row r="116" spans="18:24" x14ac:dyDescent="0.25">
      <c r="R116">
        <f t="shared" si="8"/>
        <v>3</v>
      </c>
      <c r="S116" t="str">
        <f t="shared" si="8"/>
        <v>MBGI</v>
      </c>
      <c r="T116" s="3">
        <f t="shared" si="8"/>
        <v>1E-4</v>
      </c>
      <c r="U116">
        <f>O81</f>
        <v>0</v>
      </c>
      <c r="V116">
        <f>W105</f>
        <v>0</v>
      </c>
      <c r="W116">
        <f>O58</f>
        <v>0</v>
      </c>
      <c r="X116">
        <f>SUM(U116:W116)</f>
        <v>0</v>
      </c>
    </row>
    <row r="117" spans="18:24" x14ac:dyDescent="0.25">
      <c r="R117">
        <f>R106</f>
        <v>4</v>
      </c>
      <c r="S117" t="str">
        <f>S106</f>
        <v>FMNA</v>
      </c>
      <c r="T117" s="2">
        <v>0.98</v>
      </c>
      <c r="U117" s="1">
        <f>K81</f>
        <v>0</v>
      </c>
      <c r="V117">
        <f>W106+4</f>
        <v>4</v>
      </c>
      <c r="W117">
        <f>K58</f>
        <v>0</v>
      </c>
      <c r="X117">
        <f>SUM(U117:W117)</f>
        <v>4</v>
      </c>
    </row>
    <row r="118" spans="18:24" x14ac:dyDescent="0.25">
      <c r="R118" t="str">
        <f>R107</f>
        <v xml:space="preserve"> </v>
      </c>
      <c r="S118" t="str">
        <f>S107</f>
        <v xml:space="preserve"> </v>
      </c>
      <c r="T118" s="3">
        <f>T107</f>
        <v>1</v>
      </c>
      <c r="U118" s="1">
        <f>SUM(U114:U117)</f>
        <v>0</v>
      </c>
      <c r="V118">
        <f>SUM(V114:V117)</f>
        <v>4</v>
      </c>
      <c r="W118">
        <f>SUM(W114:W117)</f>
        <v>0</v>
      </c>
      <c r="X118">
        <f>SUM(X114:X117)</f>
        <v>4</v>
      </c>
    </row>
  </sheetData>
  <mergeCells count="3">
    <mergeCell ref="A1:M1"/>
    <mergeCell ref="A2:M2"/>
    <mergeCell ref="A3:M3"/>
  </mergeCells>
  <phoneticPr fontId="0" type="noConversion"/>
  <pageMargins left="0.5" right="0.5" top="0.75" bottom="0.5" header="0.5" footer="0.5"/>
  <pageSetup scale="9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52C5AB98D4404EA2447733F644F06F" ma:contentTypeVersion="13" ma:contentTypeDescription="Create a new document." ma:contentTypeScope="" ma:versionID="94e08af616bdd5c2e548855c4235b39a">
  <xsd:schema xmlns:xsd="http://www.w3.org/2001/XMLSchema" xmlns:xs="http://www.w3.org/2001/XMLSchema" xmlns:p="http://schemas.microsoft.com/office/2006/metadata/properties" xmlns:ns3="11c67dd3-475b-41f9-8742-457d34788454" xmlns:ns4="bec387f0-c7de-4b32-b65b-9de3800dfebe" targetNamespace="http://schemas.microsoft.com/office/2006/metadata/properties" ma:root="true" ma:fieldsID="5aa0c2b08fc15dc2d89610372b687db2" ns3:_="" ns4:_="">
    <xsd:import namespace="11c67dd3-475b-41f9-8742-457d34788454"/>
    <xsd:import namespace="bec387f0-c7de-4b32-b65b-9de3800dfe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67dd3-475b-41f9-8742-457d34788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387f0-c7de-4b32-b65b-9de3800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D12CA-67CA-4510-AB34-D65345B4B8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67dd3-475b-41f9-8742-457d34788454"/>
    <ds:schemaRef ds:uri="bec387f0-c7de-4b32-b65b-9de3800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63FA9-4B3D-4812-A1D8-361EF9E2D2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D8E955-77B0-4205-A3D2-1239829FD34C}">
  <ds:schemaRefs>
    <ds:schemaRef ds:uri="http://www.w3.org/XML/1998/namespace"/>
    <ds:schemaRef ds:uri="11c67dd3-475b-41f9-8742-457d34788454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bec387f0-c7de-4b32-b65b-9de3800dfeb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MinGain</vt:lpstr>
      <vt:lpstr>CapAcct</vt:lpstr>
      <vt:lpstr>CapAcct!\D</vt:lpstr>
      <vt:lpstr>CapAcct!\M</vt:lpstr>
      <vt:lpstr>CapAcct!\R</vt:lpstr>
      <vt:lpstr>CapAcct!MENU</vt:lpstr>
      <vt:lpstr>CapAcct!PAGE</vt:lpstr>
      <vt:lpstr>MinGain!PAGE</vt:lpstr>
      <vt:lpstr>CapAcct!Print_Area</vt:lpstr>
      <vt:lpstr>MinGain!Print_Area</vt:lpstr>
      <vt:lpstr>CapAcct!REALLO</vt:lpstr>
      <vt:lpstr>MinGain!REALLO</vt:lpstr>
    </vt:vector>
  </TitlesOfParts>
  <Company>Dixon Odom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 Odom PLLC</dc:creator>
  <cp:lastModifiedBy>Will Lane</cp:lastModifiedBy>
  <cp:lastPrinted>2006-12-13T13:36:58Z</cp:lastPrinted>
  <dcterms:created xsi:type="dcterms:W3CDTF">1997-12-01T14:33:18Z</dcterms:created>
  <dcterms:modified xsi:type="dcterms:W3CDTF">2023-01-10T15:05:25Z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0x0101008552C5AB98D4404EA2447733F644F06F</vt:lpwstr>
  </property>
</Properties>
</file>